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00" windowHeight="7935"/>
  </bookViews>
  <sheets>
    <sheet name="COUN" sheetId="2" r:id="rId1"/>
  </sheets>
  <definedNames>
    <definedName name="_xlnm._FilterDatabase" localSheetId="0" hidden="1">COUN!$B$4:$R$54</definedName>
  </definedNames>
  <calcPr calcId="125725"/>
</workbook>
</file>

<file path=xl/calcChain.xml><?xml version="1.0" encoding="utf-8"?>
<calcChain xmlns="http://schemas.openxmlformats.org/spreadsheetml/2006/main">
  <c r="P33" i="2"/>
  <c r="P42"/>
  <c r="P53"/>
  <c r="P52"/>
  <c r="P51"/>
  <c r="P50"/>
  <c r="P49"/>
  <c r="P48"/>
  <c r="P47"/>
  <c r="P46"/>
  <c r="P45"/>
  <c r="P44"/>
  <c r="P43"/>
  <c r="P41"/>
  <c r="P40"/>
  <c r="P38"/>
  <c r="P37"/>
  <c r="P36"/>
  <c r="P35"/>
  <c r="P34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J25"/>
  <c r="J26"/>
  <c r="J27"/>
  <c r="J28"/>
  <c r="J29"/>
  <c r="J30"/>
  <c r="J31"/>
  <c r="J32"/>
  <c r="J34"/>
  <c r="J35"/>
  <c r="J36"/>
  <c r="J37"/>
  <c r="J38"/>
  <c r="J40"/>
  <c r="J41"/>
  <c r="J43"/>
  <c r="J44"/>
  <c r="J45"/>
  <c r="J46"/>
  <c r="J47"/>
  <c r="J48"/>
  <c r="J49"/>
  <c r="J50"/>
  <c r="J51"/>
  <c r="J52"/>
  <c r="J53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<sst xmlns="http://schemas.openxmlformats.org/spreadsheetml/2006/main" count="660" uniqueCount="456">
  <si>
    <t>POONAM RANI</t>
  </si>
  <si>
    <t>RAM PARKASH</t>
  </si>
  <si>
    <t>CHIMAN LAL</t>
  </si>
  <si>
    <t xml:space="preserve">REETU BALA </t>
  </si>
  <si>
    <t>HARMEET LAL</t>
  </si>
  <si>
    <t>PAYAL RANI</t>
  </si>
  <si>
    <t>HARBHAJAN LAL</t>
  </si>
  <si>
    <t>SHEENAM RANI</t>
  </si>
  <si>
    <t>DEV RAJ</t>
  </si>
  <si>
    <t>PRIYA</t>
  </si>
  <si>
    <t>JOGINDER LAL</t>
  </si>
  <si>
    <t>PUJA RANI</t>
  </si>
  <si>
    <t>TIKKA SINGH</t>
  </si>
  <si>
    <t>S.NO</t>
  </si>
  <si>
    <t>FATHER NAME</t>
  </si>
  <si>
    <t>21.8.17</t>
  </si>
  <si>
    <t>23.8.17</t>
  </si>
  <si>
    <t>24.8.17</t>
  </si>
  <si>
    <t>REPORT</t>
  </si>
  <si>
    <t>YES</t>
  </si>
  <si>
    <t>PROSPECTUS FEE</t>
  </si>
  <si>
    <t>TOKEN FEE</t>
  </si>
  <si>
    <t>FEE</t>
  </si>
  <si>
    <t>REPORT DATE</t>
  </si>
  <si>
    <t>30.8.17</t>
  </si>
  <si>
    <t>REGISTRATION NO.</t>
  </si>
  <si>
    <t>MOTHER NAME</t>
  </si>
  <si>
    <t>SHKUNTALA RANI</t>
  </si>
  <si>
    <t>DATE OF BIRTH</t>
  </si>
  <si>
    <t>CATEGORY</t>
  </si>
  <si>
    <t>BC</t>
  </si>
  <si>
    <t>ADDRESS</t>
  </si>
  <si>
    <t xml:space="preserve">STREAM </t>
  </si>
  <si>
    <t>ARTS</t>
  </si>
  <si>
    <t>MOBILE NO.</t>
  </si>
  <si>
    <t>ANU RANI</t>
  </si>
  <si>
    <t>GEN</t>
  </si>
  <si>
    <t>BHINDER KAUR</t>
  </si>
  <si>
    <t>KARISHNA RANI</t>
  </si>
  <si>
    <t>SWARANA RANI</t>
  </si>
  <si>
    <t xml:space="preserve">PARMJEET KAUR </t>
  </si>
  <si>
    <t>ASHA RANI</t>
  </si>
  <si>
    <t>40000 THROUG A/C NO 12028                  ON  DATE 1.8.2017</t>
  </si>
  <si>
    <t>5000  THROUG A/C NO 12028 ON DATE 31.7.2017</t>
  </si>
  <si>
    <t>5000 THROUGH COLLEGE RECEIPT NO. 26 ON DATE 23.8.2017</t>
  </si>
  <si>
    <t>5000 THROUGH COLLEGE RECEIPT NO. 25 ON DATE 23.8.2017</t>
  </si>
  <si>
    <t>36000 THROUGH A/C  NO 12028 ON  DATE 29.8.2017</t>
  </si>
  <si>
    <t>30000 THROUGH A/C  NO 12028 ON  DATE 24.8.2017, 6000 THROUGH A/C  NO 12028 ON  DATE 30.8.2017</t>
  </si>
  <si>
    <t>40000 THROUGH A/C NO 12028                                      ON  DATE 17.82017</t>
  </si>
  <si>
    <t>5000 THROUGH A/C NO 12028              ON DATE 1.8.2017</t>
  </si>
  <si>
    <t>5000 THROUGH A/C NO 12028              ON DATE 17.8.2017</t>
  </si>
  <si>
    <t>5000 THROUGH DIET RECEIPT NO. 420 ON DATE 24.8.2017( PAYMENT RECEIVED BY LAKHWINDER SINGH)</t>
  </si>
  <si>
    <t>5000 THROUGH DIET RECEIPT NO. 422 ON DATE 24.8.2017 (PAYMENT RECEIVED BY LAKHWINDER SINGH</t>
  </si>
  <si>
    <t>36000 THROUGH A/C  NO 12028 ON  DATE 31.8.2017</t>
  </si>
  <si>
    <t>NISHITA KANDHARI</t>
  </si>
  <si>
    <t>PAWAN KANDHARI</t>
  </si>
  <si>
    <t>PARVEEN RANI</t>
  </si>
  <si>
    <t>COMMERCE</t>
  </si>
  <si>
    <t>4.9.17</t>
  </si>
  <si>
    <t>5000  THROUG A/C NO 12028 ON DATE 29.7.2017</t>
  </si>
  <si>
    <t>40000 THROUG A/C NO 12028                  ON  DATE 31.7.2017</t>
  </si>
  <si>
    <t>SC</t>
  </si>
  <si>
    <t>RAVINDER PAL</t>
  </si>
  <si>
    <t>SEEMA RANI</t>
  </si>
  <si>
    <t>1.9.17</t>
  </si>
  <si>
    <t>2.9.17</t>
  </si>
  <si>
    <t>5000 THROUGH COLLEGE RECEIPT NO. 30 ON DATE 1.9.2017</t>
  </si>
  <si>
    <t>30000 TRANSFER NEFT THROUG A/C NO 12028 ON  DATE    4.9.2017,                                                     6000 TRANSFER NEFT THROUG A/C NO 12028 ON  DATE    4.9.2017,</t>
  </si>
  <si>
    <t>VIRONIKA</t>
  </si>
  <si>
    <t>PARVEZ BHATTI</t>
  </si>
  <si>
    <t>ARUNA BHATTI</t>
  </si>
  <si>
    <t>31.8.17</t>
  </si>
  <si>
    <t>5000 THROUGH COLLEGE RECEIPT NO. 31 ON DATE 1.9.2017</t>
  </si>
  <si>
    <t>36000 THROUGH A/C  NO 12028 ON  DATE 4.9.2017</t>
  </si>
  <si>
    <t>MANJEET KAUR</t>
  </si>
  <si>
    <t>SCIENCE</t>
  </si>
  <si>
    <t>SHUBHAM BEHAL</t>
  </si>
  <si>
    <t>KRISHAN LAL</t>
  </si>
  <si>
    <t>USHA BEHAL</t>
  </si>
  <si>
    <t>5000 THROUGH COLLEGE RECEIPT NO. 33 ON DATE 2.9.2017</t>
  </si>
  <si>
    <t>36000 THROUGH A/C  NO 12028 ON  DATE 5.9.2017</t>
  </si>
  <si>
    <t>LAKHWINDER PAL</t>
  </si>
  <si>
    <t>REGISTRATION CATEGORY</t>
  </si>
  <si>
    <t>SEAT ALLOTED IN</t>
  </si>
  <si>
    <t>GENERAL</t>
  </si>
  <si>
    <t>SC (M&amp;B)</t>
  </si>
  <si>
    <t>ALLOTED DATE</t>
  </si>
  <si>
    <t>RAJANDEEP KAUR</t>
  </si>
  <si>
    <t>SOMA RANI</t>
  </si>
  <si>
    <t>AMAR SINGH</t>
  </si>
  <si>
    <t>KULWANT KAUR</t>
  </si>
  <si>
    <t xml:space="preserve">25000 THROUGH A/C  NO 12028 ON  DATE 31.8.2017,                    10000 THROUGH A/C  NO 12028 ON  DATE 1.9.2017                         1000 THROUGH A/C  NO 12028 ON  DATE 18.9.2017 </t>
  </si>
  <si>
    <t xml:space="preserve">V.P.O. CHAK MAHANTA WALA, TEHSIL GURU HAR SAHAI, DISTT FEROZEPUR. </t>
  </si>
  <si>
    <t>VILL PANJE KE UTTAR, TEHSIL GURU HAR SAHAI, DISTT FEROZEPUR</t>
  </si>
  <si>
    <t>VILL LAPPO, TEHSIL GURU HAR SAHA, DISTT FEROZEPUR.</t>
  </si>
  <si>
    <t>VILL, CHAK NIDHANA, P.O. / TEHSIL GURU HAR SAHAI, DISTT FEROZEPUR.</t>
  </si>
  <si>
    <t xml:space="preserve">DHANI SHAM CHAND WALI (BAJE KE) P.O. PINDI, TEHSIL GURU HAR SAHAI, DISTT FEROZEPUR. </t>
  </si>
  <si>
    <t xml:space="preserve">ADARSH NAGAR WARD NO 10, HOUSE NO 345, GURU HAR SAHAI, DIST FEROZEPUR. </t>
  </si>
  <si>
    <t xml:space="preserve">VILL BAJE KE, NEAR MAIN  BAZAR, TEHSIL GURU HAR SAHAI, DISTT FEROZEPUR. </t>
  </si>
  <si>
    <t>HOUSE NO. 60, WARD NO 9, ADARSH NAGAR GURU HAR SAHAI, FEROZEPUR</t>
  </si>
  <si>
    <t>GHANDHI NAGAR, HOUSE NO 1753 A/92, JALALABAD (W), DISTT FAZILKA.</t>
  </si>
  <si>
    <t>NEAR PASTER RUSTAM CHURCH OPP DARSHAN KARYAN STORE, SHANTI NAGAR FEROZEPUR CITY</t>
  </si>
  <si>
    <t xml:space="preserve">VILL. SARRIAN , P.O. MANDI AMIN GUNJ, TEHSIL JALALABAD, DISTT FEROZEPUR. </t>
  </si>
  <si>
    <t>MONIKA RANI</t>
  </si>
  <si>
    <t>SUCHINT KUMAR</t>
  </si>
  <si>
    <t>GURCHARAN SINGH</t>
  </si>
  <si>
    <t>DAIZY GROVER</t>
  </si>
  <si>
    <t>15.11.17</t>
  </si>
  <si>
    <t>RAJNEEET KAUR</t>
  </si>
  <si>
    <t>NANAK SINGH</t>
  </si>
  <si>
    <t>CHARANJEET KAUR</t>
  </si>
  <si>
    <t>9478725577 9855866630</t>
  </si>
  <si>
    <t>SC(R&amp;o)</t>
  </si>
  <si>
    <t>collegeroll no</t>
  </si>
  <si>
    <t>SOHAN LAL</t>
  </si>
  <si>
    <t>SURINDER KAUR</t>
  </si>
  <si>
    <t>26.10.17</t>
  </si>
  <si>
    <t>IQBAL CHAND</t>
  </si>
  <si>
    <t>26.10.2017</t>
  </si>
  <si>
    <t>BALWINDER KUMAR</t>
  </si>
  <si>
    <t>VIRA RANI</t>
  </si>
  <si>
    <t>GURMEET SINGH</t>
  </si>
  <si>
    <t>27.10.2017</t>
  </si>
  <si>
    <t>27.10.17</t>
  </si>
  <si>
    <t>16.11.17</t>
  </si>
  <si>
    <t xml:space="preserve">RAMANDEEP </t>
  </si>
  <si>
    <t>VISHAKHA RANI</t>
  </si>
  <si>
    <t>17.11.17</t>
  </si>
  <si>
    <t>OM PARKASH</t>
  </si>
  <si>
    <t>RAJ RANI</t>
  </si>
  <si>
    <t>GURNAM SINGH</t>
  </si>
  <si>
    <t>BIMLA RANI</t>
  </si>
  <si>
    <t>RAGUVEER SINGH</t>
  </si>
  <si>
    <t>VILL BASTI KESAR SINGH WALI TEHSIL GURUHARSAHAI</t>
  </si>
  <si>
    <t>VILL LAPPO P.O.RANJEET GARH</t>
  </si>
  <si>
    <t>BASTI KALLE WALI TEHS GURUHARSAHAI</t>
  </si>
  <si>
    <t>JASVIR SINGH</t>
  </si>
  <si>
    <t>BALJIT KAUR</t>
  </si>
  <si>
    <t>VILL NWA KILLA P.O. KARMA</t>
  </si>
  <si>
    <t>JASPAL CHAND</t>
  </si>
  <si>
    <t>SUKHPAL KAUR</t>
  </si>
  <si>
    <t>OBC</t>
  </si>
  <si>
    <t>VILL CHAK BOOR WALADISTT FAZILKA</t>
  </si>
  <si>
    <t>VILL BASTI BABA SAROOP DAS BAGHE KE UTTAR TEHS JALALABAD</t>
  </si>
  <si>
    <t>HARMANPREET KAUR</t>
  </si>
  <si>
    <t>SUKHDEV SINGH</t>
  </si>
  <si>
    <t>BALJINDER KAUR</t>
  </si>
  <si>
    <t>F. 9855291679                     M. 9464800230</t>
  </si>
  <si>
    <t>01.01.1998</t>
  </si>
  <si>
    <t>HARMANPREET KAUR/SUKHDEV SINGH, VILL. MOTI WALA UTTAR, P.O. AHMAD DHANDI, DISTT. FZR</t>
  </si>
  <si>
    <t>M.Q</t>
  </si>
  <si>
    <t>DIVYA</t>
  </si>
  <si>
    <t>VIJAY KUMAR</t>
  </si>
  <si>
    <t>NAVITA RANI</t>
  </si>
  <si>
    <t>25.06.2000</t>
  </si>
  <si>
    <t>DIYA /VIJAY KUMAR , NEAR NEW KALIA SCHOOL, ADARSH NAGAR GHS, DISTT. FZR</t>
  </si>
  <si>
    <t>HARISH KAMBOJ</t>
  </si>
  <si>
    <t>DARSHAN RAM</t>
  </si>
  <si>
    <t>KHUSHALYA RANI</t>
  </si>
  <si>
    <t>HARISH KAMBOJ, DARSHAN RAM, VILL. CHAK PUNA WALI , TEH. JBD, DISTT. FZK</t>
  </si>
  <si>
    <t>05.11.1999</t>
  </si>
  <si>
    <t>SAROJ RANI</t>
  </si>
  <si>
    <t>SHAMSHER SINGH</t>
  </si>
  <si>
    <t>SONIA SHARMA</t>
  </si>
  <si>
    <t>RAMANDEEP KAUR</t>
  </si>
  <si>
    <t>FHUMAN SINGH</t>
  </si>
  <si>
    <t>SIMRANJEET KAUR</t>
  </si>
  <si>
    <t>SHER SINGH</t>
  </si>
  <si>
    <t>VINNY</t>
  </si>
  <si>
    <t>KEWAL KRISHAN</t>
  </si>
  <si>
    <t>SUKHWINDER KAUR</t>
  </si>
  <si>
    <t>SUSHIL BHATEJA</t>
  </si>
  <si>
    <t>SUMAN BALA</t>
  </si>
  <si>
    <t>SARWAN KUMAR</t>
  </si>
  <si>
    <t xml:space="preserve">NAVJOT </t>
  </si>
  <si>
    <t>HARBHAGWAN</t>
  </si>
  <si>
    <t>ROHIT KAMBOJ</t>
  </si>
  <si>
    <t>DAULAT RAM</t>
  </si>
  <si>
    <t>DIMPLE KAMBOJ</t>
  </si>
  <si>
    <t>KASHMIR CHAND</t>
  </si>
  <si>
    <t>PRABHDYAL</t>
  </si>
  <si>
    <t>KASHMIR LAL</t>
  </si>
  <si>
    <t>KULWINDER KAUR</t>
  </si>
  <si>
    <t>SWARN SINGH</t>
  </si>
  <si>
    <t>AMAN SHARMA</t>
  </si>
  <si>
    <t>RAKESH SHARMA</t>
  </si>
  <si>
    <t>VISHAVPREET KAUR</t>
  </si>
  <si>
    <t>GURPREET SINGH</t>
  </si>
  <si>
    <t>SURJEET SINGH</t>
  </si>
  <si>
    <t>SATPAL</t>
  </si>
  <si>
    <t>G.Q.</t>
  </si>
  <si>
    <t>KAUSHALYA RANI</t>
  </si>
  <si>
    <t>12.06.1999</t>
  </si>
  <si>
    <t>VILL LODHRAN P.O. LAKHO KE TEHS GURUHARSAHAI DISTT FEROZEPUR</t>
  </si>
  <si>
    <t>SEEMA BHATEJA</t>
  </si>
  <si>
    <t>9855523744, 9888423744</t>
  </si>
  <si>
    <t>10.06.1999</t>
  </si>
  <si>
    <t>NEAR KOHLI FURNITURE HOUSE, ST NO. 8, H NO. 2, GURUHARSAHAI DISTT FEROZEPUR</t>
  </si>
  <si>
    <t>DARSHANA RANI</t>
  </si>
  <si>
    <t>9914336235, 8727975680</t>
  </si>
  <si>
    <t>26.01.1996</t>
  </si>
  <si>
    <t>VILL MOTI WALA, PO CHHANGA RAI UTTAR, TEHSIL GURUHARSAHAI, DISTT FEROZEPUR</t>
  </si>
  <si>
    <t>ATMA RANI</t>
  </si>
  <si>
    <t>8968411387, 9914336235</t>
  </si>
  <si>
    <t>22.08.1993</t>
  </si>
  <si>
    <t>VILL BAJE KE, PO PINDI, TEHSIL GURUHARSAHAI, DISTT FEROZEPUR</t>
  </si>
  <si>
    <t>20.08.2000</t>
  </si>
  <si>
    <t>SUMAN BALA/SARWAN KUMAR, VILL. MOHAN KE HITHAR, P.O PINDI, TEH. JBD, DISTT. FZK</t>
  </si>
  <si>
    <t>AMARJIT RANI</t>
  </si>
  <si>
    <t>9914655519/9592304473</t>
  </si>
  <si>
    <t>02.10.1998</t>
  </si>
  <si>
    <t>NAVJOT/AHRBHAGWAN, VILL. MOHAN KE HITHAR, P.O PINDI, TEH. JBD, DISTT. FZK</t>
  </si>
  <si>
    <t>SUNITA KUMARI</t>
  </si>
  <si>
    <t>F. 9814386854                         M. 9914608458</t>
  </si>
  <si>
    <t>10.07.1999</t>
  </si>
  <si>
    <t>H.NO. 10, ST. NO. 04, GHS, DISTT. FZR</t>
  </si>
  <si>
    <t>SHIMLA RANI</t>
  </si>
  <si>
    <t>01.11.1998</t>
  </si>
  <si>
    <t>PRABHDYAL/KASHMIR LAL, VILL. CHAK MAHNTA WALA, P.O. GHS, DISTT. FZR</t>
  </si>
  <si>
    <t>9915213443/9815358443</t>
  </si>
  <si>
    <t>06.02.1996</t>
  </si>
  <si>
    <t>SUKHWINDER KAUR/ GURMEET SINGH, VILL. BOGGI WALA, TEH. GHS, DISTT. FZR</t>
  </si>
  <si>
    <t>VIDYA BAI</t>
  </si>
  <si>
    <t>11.07.1999</t>
  </si>
  <si>
    <t xml:space="preserve">RAMADEEP KAUR/FUMAN SINGH VILL. CHAK SARRIAN WALA, P.O. MANDI AMIN GUNG , TEH. JBD, DISTT. FZK </t>
  </si>
  <si>
    <t>KHUSHALYA BAI</t>
  </si>
  <si>
    <t>14.07.1999</t>
  </si>
  <si>
    <t>SAROJ RANI/ SHAMSHER SINGH VILL. CHACK SARRIAN , P.O MANDI AMIN GUNJ , TEH . JBD DISTT. FZK</t>
  </si>
  <si>
    <t>09.07.1997</t>
  </si>
  <si>
    <t>SIMRANJEET KAUR/ SHER SINGH VILL. FATTU WALA, P.O. LAMOCHAR KALAN, DISTT. FZK</t>
  </si>
  <si>
    <t>MEENAKSHI SHARMA</t>
  </si>
  <si>
    <t>03.07.2000</t>
  </si>
  <si>
    <t>AMAN SHARMA/RAKESH KUMAR, H. NO. 22 GAU SHALA ROAD FZK</t>
  </si>
  <si>
    <t>RACHNA RANI</t>
  </si>
  <si>
    <t>M. 9914184668                          F. 9781547660</t>
  </si>
  <si>
    <t>10.02.2000</t>
  </si>
  <si>
    <t>SONIA SHARMA/LAKHWINDER PAL NEAR POTHIMALA, GHS, DISTT. FZR</t>
  </si>
  <si>
    <t>KAUSHILYA DEVI</t>
  </si>
  <si>
    <t>8872891691 9814564692</t>
  </si>
  <si>
    <t>25.12.1992</t>
  </si>
  <si>
    <t>17.9.1995</t>
  </si>
  <si>
    <t>7529897050 9781697050</t>
  </si>
  <si>
    <t>GURPREET KAUR</t>
  </si>
  <si>
    <t>BETU QADIM TEHSIL MAMDOT</t>
  </si>
  <si>
    <t>DILPREET SINGH</t>
  </si>
  <si>
    <t>KHARAIT SINGH</t>
  </si>
  <si>
    <t>8288959696 9471575475 7625820421</t>
  </si>
  <si>
    <t>10.10.1998</t>
  </si>
  <si>
    <t>SWARN KAUR</t>
  </si>
  <si>
    <t>9417415717 9501681898</t>
  </si>
  <si>
    <t>4.10.1999</t>
  </si>
  <si>
    <t>KARAN BHEER SINGH</t>
  </si>
  <si>
    <t>MANJINDER SINGH</t>
  </si>
  <si>
    <t>PARMINDER KAUR</t>
  </si>
  <si>
    <t>9855467030 9592677630</t>
  </si>
  <si>
    <t>27.8.1999</t>
  </si>
  <si>
    <t>CHAK MAHANTA WALA</t>
  </si>
  <si>
    <t>vill wasal mohan ke p.o. pindi tehsil guruharsahai</t>
  </si>
  <si>
    <t>canal colony ferozepur opp 15-J</t>
  </si>
  <si>
    <t>VILL LAKHMIR PURA TEHS GURUHARSAHAI</t>
  </si>
  <si>
    <t>JOGINDER SINGH</t>
  </si>
  <si>
    <t>AMARJEET KAUR</t>
  </si>
  <si>
    <t>9914351435 8729083630</t>
  </si>
  <si>
    <t>7.09.1999</t>
  </si>
  <si>
    <t>VILL JAMA RAKHIA HITHAR P.O. KHUNDER UTTAR</t>
  </si>
  <si>
    <t>KIRANJEEET KAUR</t>
  </si>
  <si>
    <t>KAKA SINGH</t>
  </si>
  <si>
    <t>AMARJIT KAUR</t>
  </si>
  <si>
    <t>9530814735 9417714971</t>
  </si>
  <si>
    <t>10.08.1999</t>
  </si>
  <si>
    <t>VILL BASTI GOBIND GARH P.O. GURUHARSAHAI</t>
  </si>
  <si>
    <t>PARMJEET KAUR</t>
  </si>
  <si>
    <t>SATNAM SINGH</t>
  </si>
  <si>
    <t>BALWINDER KAUR</t>
  </si>
  <si>
    <t>9417843211 87270 30220</t>
  </si>
  <si>
    <t>4.12.1997</t>
  </si>
  <si>
    <t>VILL JHAWLA P.O. GURUHARSAHAI</t>
  </si>
  <si>
    <t>JYOTI RANI</t>
  </si>
  <si>
    <t>MAKHAN SINGH</t>
  </si>
  <si>
    <t>NIRMLA RANI</t>
  </si>
  <si>
    <t>9876114047 7589009700</t>
  </si>
  <si>
    <t>14.03.95</t>
  </si>
  <si>
    <t>VILL LAPPO P.O. RANJIT GARH TEHS GURUHARSAHAI</t>
  </si>
  <si>
    <t>MANPREET SINGH</t>
  </si>
  <si>
    <t>SATWINDER SINGH</t>
  </si>
  <si>
    <t>AWINASH RANI</t>
  </si>
  <si>
    <t>17.06.1997</t>
  </si>
  <si>
    <t>BEANT SINGH</t>
  </si>
  <si>
    <t>PARKASH KAUR</t>
  </si>
  <si>
    <t>9914474461 8054940856</t>
  </si>
  <si>
    <t>10.11.1994</t>
  </si>
  <si>
    <t>NISHA</t>
  </si>
  <si>
    <t>KRISHNA RANI</t>
  </si>
  <si>
    <t>9465807416 8727996907</t>
  </si>
  <si>
    <t>27.08.1999</t>
  </si>
  <si>
    <t>VILL BILIMAR  P.O. JIWAN ARAI TEHSIL JALALABAD DISTT FAZILKA</t>
  </si>
  <si>
    <t>TAMANA</t>
  </si>
  <si>
    <t>F. 9417737046                            M. 8528492131</t>
  </si>
  <si>
    <t>F. 9914156315                                M. 9814363475</t>
  </si>
  <si>
    <t>M. 9501101959                          F. 8728828625</t>
  </si>
  <si>
    <t>M. 8872026946                          F. 9781305459</t>
  </si>
  <si>
    <t>9417965807/9464828061</t>
  </si>
  <si>
    <t xml:space="preserve">8194925469/8194925684 </t>
  </si>
  <si>
    <t>9779786504 7589190153</t>
  </si>
  <si>
    <t>8437412315  9317070193 9463238314</t>
  </si>
  <si>
    <t>ABHISHEK BAJAJ</t>
  </si>
  <si>
    <t>12.03.2000</t>
  </si>
  <si>
    <t>10.06.2000</t>
  </si>
  <si>
    <t>g{Bw okDh</t>
  </si>
  <si>
    <t>swzBk</t>
  </si>
  <si>
    <t>g{ik okDh</t>
  </si>
  <si>
    <t>ohs{ pkbk</t>
  </si>
  <si>
    <t>gkfJb  okDh</t>
  </si>
  <si>
    <t>PhBw okDh</t>
  </si>
  <si>
    <t>fgqnk</t>
  </si>
  <si>
    <t>nfGP/e piki</t>
  </si>
  <si>
    <t>fto"fBek</t>
  </si>
  <si>
    <t>fBfPsk ezXkoh</t>
  </si>
  <si>
    <t>P[pw pfjb</t>
  </si>
  <si>
    <t>;[fuzs e[wko</t>
  </si>
  <si>
    <t>w'fBek okDh</t>
  </si>
  <si>
    <t>r[ouoB f;zx</t>
  </si>
  <si>
    <t>v/ih ro'to</t>
  </si>
  <si>
    <t>;'wk  okDh</t>
  </si>
  <si>
    <t>oiBhs e"o</t>
  </si>
  <si>
    <t>okiBdhg e"o</t>
  </si>
  <si>
    <t>or{tho f;zx</t>
  </si>
  <si>
    <t>owBdhg</t>
  </si>
  <si>
    <t>thPkyk okDh</t>
  </si>
  <si>
    <t>jowBgqhs e"o</t>
  </si>
  <si>
    <t>fdftnk</t>
  </si>
  <si>
    <t>johP ezp'I</t>
  </si>
  <si>
    <t>;hwk okDh</t>
  </si>
  <si>
    <t>;o'I okDh</t>
  </si>
  <si>
    <t>;'Bhnk Powk</t>
  </si>
  <si>
    <t>owBdhg e"o</t>
  </si>
  <si>
    <t>f;woBihs e"o</t>
  </si>
  <si>
    <t>ftzBh</t>
  </si>
  <si>
    <t>;[yftzdo e"o</t>
  </si>
  <si>
    <t>;[wB pkbk</t>
  </si>
  <si>
    <t>Bti's</t>
  </si>
  <si>
    <t>o'fjs ezp'I</t>
  </si>
  <si>
    <t>fvzgb ezp'i</t>
  </si>
  <si>
    <t>gqGfdnkb</t>
  </si>
  <si>
    <t>e[bftzdo e"o</t>
  </si>
  <si>
    <t>nwB Powk</t>
  </si>
  <si>
    <t>ftPtgqhs e"o</t>
  </si>
  <si>
    <t>r[ogqhs f;zx</t>
  </si>
  <si>
    <t>;sgkb</t>
  </si>
  <si>
    <t>eoB Gho f;zx</t>
  </si>
  <si>
    <t>fdbgqhs f;zx</t>
  </si>
  <si>
    <t>feoBihs e"o</t>
  </si>
  <si>
    <t>gowihs e"o</t>
  </si>
  <si>
    <t xml:space="preserve">i'sh okDh </t>
  </si>
  <si>
    <t>wBgqhs f;zx</t>
  </si>
  <si>
    <t>fBPk</t>
  </si>
  <si>
    <t>okwgqekP</t>
  </si>
  <si>
    <t>fuwB bkb</t>
  </si>
  <si>
    <t>fNZek f;zx</t>
  </si>
  <si>
    <t>jowhs bkb</t>
  </si>
  <si>
    <t>joGiB bkb</t>
  </si>
  <si>
    <t>d/t oki</t>
  </si>
  <si>
    <t>I'frzdo bkb</t>
  </si>
  <si>
    <t>oftzdo gkb</t>
  </si>
  <si>
    <t>got/I GZNh</t>
  </si>
  <si>
    <t>gtB ezXkoh</t>
  </si>
  <si>
    <t>feqPB bkb</t>
  </si>
  <si>
    <t>;'jB bkb</t>
  </si>
  <si>
    <t>fJepkb uzd</t>
  </si>
  <si>
    <t>r[owhs f;zx</t>
  </si>
  <si>
    <t>pbftzdo e[wko</t>
  </si>
  <si>
    <t>nwo f;zx</t>
  </si>
  <si>
    <t>BkBe f;zx</t>
  </si>
  <si>
    <t>I;tho f;zx</t>
  </si>
  <si>
    <t>r[oBkw f;zx</t>
  </si>
  <si>
    <t>I;gkb uzd</t>
  </si>
  <si>
    <t>Uw gqekP</t>
  </si>
  <si>
    <t>;[yd/t f;zx</t>
  </si>
  <si>
    <t>fti/ e[wko</t>
  </si>
  <si>
    <t>doPB okw</t>
  </si>
  <si>
    <t>PwP/o f;zx</t>
  </si>
  <si>
    <t>byftzdo gkb</t>
  </si>
  <si>
    <t>c[zwD f;zx</t>
  </si>
  <si>
    <t>P/o f;zx</t>
  </si>
  <si>
    <t>e/tb feqPB</t>
  </si>
  <si>
    <t>;[Phb Gkm/ik</t>
  </si>
  <si>
    <t>;otB e[wko</t>
  </si>
  <si>
    <t>joGrtkB</t>
  </si>
  <si>
    <t>d"bs okw</t>
  </si>
  <si>
    <t>ePwho uzd</t>
  </si>
  <si>
    <t>ePwho bkb</t>
  </si>
  <si>
    <t>;toB f;zx</t>
  </si>
  <si>
    <t>oke/P Powk</t>
  </si>
  <si>
    <t>;[oihs f;zx</t>
  </si>
  <si>
    <t>i'frzdo f;zx</t>
  </si>
  <si>
    <t>wBfizdo f;zx</t>
  </si>
  <si>
    <t>yo?s f;zx</t>
  </si>
  <si>
    <t>ekek f;zx</t>
  </si>
  <si>
    <t>;sBkw f;zx</t>
  </si>
  <si>
    <t>wZyD f;zx</t>
  </si>
  <si>
    <t>;sftzdo f;zx</t>
  </si>
  <si>
    <t>p/nzs f;zx</t>
  </si>
  <si>
    <t>Pe[zsbk okDh</t>
  </si>
  <si>
    <t>nB{z okDh</t>
  </si>
  <si>
    <t>fGzdo e"o</t>
  </si>
  <si>
    <t>feqPBk okDh</t>
  </si>
  <si>
    <t>;toBk okDh</t>
  </si>
  <si>
    <t>nkPk okDh</t>
  </si>
  <si>
    <t>no[Bk GZNh</t>
  </si>
  <si>
    <t>gqthB okDh</t>
  </si>
  <si>
    <t>T{Pk pfjb</t>
  </si>
  <si>
    <t>;[fozdo e"o</t>
  </si>
  <si>
    <t>wBihs e"o</t>
  </si>
  <si>
    <t>thok okDh</t>
  </si>
  <si>
    <t>e[btzs e"o</t>
  </si>
  <si>
    <t>uoBihs e"o</t>
  </si>
  <si>
    <t>pbihs e"o</t>
  </si>
  <si>
    <t>fpwbk okDh</t>
  </si>
  <si>
    <t>;[ygkb e"o</t>
  </si>
  <si>
    <t>oki okDh</t>
  </si>
  <si>
    <t>pbfizdo e"o</t>
  </si>
  <si>
    <t>Bthsk okDh</t>
  </si>
  <si>
    <t>e[PZfbnk okDh</t>
  </si>
  <si>
    <t>e[PZfbnk d/th</t>
  </si>
  <si>
    <t>e[Pfbnk pkJh</t>
  </si>
  <si>
    <t>ouBk okDh</t>
  </si>
  <si>
    <t>ftfdnk pkJh</t>
  </si>
  <si>
    <t>;[Bhsk e[wkoh</t>
  </si>
  <si>
    <t>fPwbk okDh</t>
  </si>
  <si>
    <t>;hwk Gm/ik</t>
  </si>
  <si>
    <t>;o'i okDh</t>
  </si>
  <si>
    <t>nwoihs okDh</t>
  </si>
  <si>
    <t>nkswk okDh</t>
  </si>
  <si>
    <t>doPBk okDh</t>
  </si>
  <si>
    <t>e[Pfbnk okDh</t>
  </si>
  <si>
    <t>whBkePh Powk</t>
  </si>
  <si>
    <t>;toB e"o</t>
  </si>
  <si>
    <t>r[ogqhs e"o</t>
  </si>
  <si>
    <t>nwoihs e"o</t>
  </si>
  <si>
    <t>gofwzdo e"o</t>
  </si>
  <si>
    <t>pbftzdo e"o</t>
  </si>
  <si>
    <t>fBowbk okDh</t>
  </si>
  <si>
    <t>nftBkP okDh</t>
  </si>
  <si>
    <t>gqekP e"o</t>
  </si>
  <si>
    <t>STUDENT NAME</t>
  </si>
  <si>
    <t>HKL COLLEGE OF EDUCATION, GURUHARSHAI, FEROZEPUR</t>
  </si>
  <si>
    <t>10+2 %</t>
  </si>
  <si>
    <t>ETT 2017-19</t>
  </si>
  <si>
    <t>LAPPO P.O. RANJIT GARH, TEHSIL GURU HAR SAHA, DISTT FEROZEPUR.</t>
  </si>
  <si>
    <t>VILL CHAK BOOR WALA,DISTT FAZILKA</t>
  </si>
  <si>
    <t>VILL BALUANA TEHS JALALABAD, DISTT. FAZILKA</t>
  </si>
  <si>
    <t>VILL LAPPO, TEHSIL,  GURUHARSAHAI, DISTT. FERZEPUR</t>
  </si>
  <si>
    <t>MOHAN KE HITHAR, TEHSIL GURUHARSAHAI, DISTT. FEROZEPUR, 152022</t>
  </si>
  <si>
    <t xml:space="preserve">ROLL NO. </t>
  </si>
  <si>
    <t>07.02.2000</t>
  </si>
  <si>
    <t>F. 8196086918                                S. 9877306714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</si>
</sst>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se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5" fontId="0" fillId="0" borderId="1" xfId="0" applyNumberFormat="1" applyBorder="1" applyAlignment="1">
      <alignment horizontal="left" vertical="top" wrapText="1"/>
    </xf>
    <xf numFmtId="15" fontId="0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2" fontId="0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topLeftCell="A46" zoomScale="85" zoomScaleNormal="85" workbookViewId="0">
      <selection activeCell="E7" sqref="E7"/>
    </sheetView>
  </sheetViews>
  <sheetFormatPr defaultRowHeight="15"/>
  <cols>
    <col min="1" max="1" width="5.5703125" style="1" customWidth="1"/>
    <col min="2" max="2" width="6.140625" style="1" customWidth="1"/>
    <col min="3" max="3" width="11" style="1" customWidth="1"/>
    <col min="4" max="4" width="13.85546875" style="1" customWidth="1"/>
    <col min="5" max="5" width="25" style="1" customWidth="1"/>
    <col min="6" max="6" width="11" style="1" customWidth="1"/>
    <col min="7" max="7" width="21.7109375" style="1" customWidth="1"/>
    <col min="8" max="11" width="8.5703125" style="1" customWidth="1"/>
    <col min="12" max="12" width="19.42578125" style="1" customWidth="1"/>
    <col min="13" max="13" width="12" style="1" customWidth="1"/>
    <col min="14" max="17" width="8.5703125" style="1" customWidth="1"/>
    <col min="18" max="25" width="11" style="1" customWidth="1"/>
    <col min="26" max="26" width="11" style="4" customWidth="1"/>
    <col min="27" max="28" width="11" style="1" customWidth="1"/>
    <col min="29" max="29" width="12.7109375" style="1" customWidth="1"/>
    <col min="30" max="30" width="13.28515625" style="1" customWidth="1"/>
    <col min="31" max="16384" width="9.140625" style="1"/>
  </cols>
  <sheetData>
    <row r="1" spans="1:28" ht="18.75" customHeight="1">
      <c r="A1" s="31" t="s">
        <v>445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28" ht="21" customHeight="1">
      <c r="A2" s="31" t="s">
        <v>447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8" ht="40.5" customHeight="1">
      <c r="A3" s="6" t="s">
        <v>13</v>
      </c>
      <c r="B3" s="6" t="s">
        <v>453</v>
      </c>
      <c r="C3" s="6" t="s">
        <v>113</v>
      </c>
      <c r="D3" s="6" t="s">
        <v>25</v>
      </c>
      <c r="E3" s="29" t="s">
        <v>444</v>
      </c>
      <c r="F3" s="29"/>
      <c r="G3" s="30" t="s">
        <v>14</v>
      </c>
      <c r="H3" s="30"/>
      <c r="I3" s="5" t="s">
        <v>26</v>
      </c>
      <c r="J3" s="5" t="s">
        <v>446</v>
      </c>
      <c r="K3" s="5"/>
      <c r="L3" s="6" t="s">
        <v>34</v>
      </c>
      <c r="M3" s="6" t="s">
        <v>28</v>
      </c>
      <c r="N3" s="6" t="s">
        <v>29</v>
      </c>
      <c r="O3" s="6" t="s">
        <v>82</v>
      </c>
      <c r="P3" s="6" t="s">
        <v>446</v>
      </c>
      <c r="Q3" s="6" t="s">
        <v>31</v>
      </c>
      <c r="R3" s="26" t="s">
        <v>83</v>
      </c>
      <c r="S3" s="5" t="s">
        <v>32</v>
      </c>
      <c r="T3" s="23" t="s">
        <v>86</v>
      </c>
      <c r="U3" s="23" t="s">
        <v>18</v>
      </c>
      <c r="V3" s="23" t="s">
        <v>23</v>
      </c>
      <c r="W3" s="23" t="s">
        <v>20</v>
      </c>
      <c r="X3" s="24" t="s">
        <v>21</v>
      </c>
      <c r="Y3" s="23" t="s">
        <v>22</v>
      </c>
      <c r="Z3" s="7" t="s">
        <v>31</v>
      </c>
    </row>
    <row r="4" spans="1:28" s="4" customFormat="1" ht="50.1" customHeight="1">
      <c r="A4" s="2">
        <v>22</v>
      </c>
      <c r="B4" s="8">
        <v>1</v>
      </c>
      <c r="C4" s="8"/>
      <c r="D4" s="8">
        <v>2017721900</v>
      </c>
      <c r="E4" s="8" t="s">
        <v>305</v>
      </c>
      <c r="F4" s="22" t="s">
        <v>315</v>
      </c>
      <c r="G4" s="8" t="s">
        <v>62</v>
      </c>
      <c r="H4" s="22" t="s">
        <v>363</v>
      </c>
      <c r="I4" s="8" t="s">
        <v>63</v>
      </c>
      <c r="J4" s="20">
        <f>37700/500</f>
        <v>75.400000000000006</v>
      </c>
      <c r="K4" s="22" t="s">
        <v>332</v>
      </c>
      <c r="L4" s="2" t="s">
        <v>303</v>
      </c>
      <c r="M4" s="16">
        <v>36442</v>
      </c>
      <c r="N4" s="8" t="s">
        <v>36</v>
      </c>
      <c r="O4" s="8" t="s">
        <v>36</v>
      </c>
      <c r="P4" s="28">
        <f>37700/500</f>
        <v>75.400000000000006</v>
      </c>
      <c r="Q4" s="13" t="s">
        <v>100</v>
      </c>
      <c r="R4" s="2"/>
      <c r="S4" s="2"/>
      <c r="T4" s="2" t="s">
        <v>84</v>
      </c>
      <c r="U4" s="2" t="s">
        <v>57</v>
      </c>
      <c r="V4" s="2" t="s">
        <v>64</v>
      </c>
      <c r="W4" s="2" t="s">
        <v>19</v>
      </c>
      <c r="X4" s="2" t="s">
        <v>65</v>
      </c>
      <c r="Y4" s="2">
        <v>1000</v>
      </c>
      <c r="Z4" s="2" t="s">
        <v>66</v>
      </c>
      <c r="AA4" s="9" t="s">
        <v>67</v>
      </c>
      <c r="AB4" s="25" t="s">
        <v>100</v>
      </c>
    </row>
    <row r="5" spans="1:28" s="4" customFormat="1" ht="50.1" customHeight="1">
      <c r="A5" s="2">
        <v>2</v>
      </c>
      <c r="B5" s="8">
        <v>2</v>
      </c>
      <c r="C5" s="8"/>
      <c r="D5" s="8">
        <v>2017722618</v>
      </c>
      <c r="E5" s="8" t="s">
        <v>54</v>
      </c>
      <c r="F5" s="22" t="s">
        <v>317</v>
      </c>
      <c r="G5" s="8" t="s">
        <v>55</v>
      </c>
      <c r="H5" s="22" t="s">
        <v>365</v>
      </c>
      <c r="I5" s="8" t="s">
        <v>56</v>
      </c>
      <c r="J5" s="20">
        <f>39600/450</f>
        <v>88</v>
      </c>
      <c r="K5" s="22" t="s">
        <v>409</v>
      </c>
      <c r="L5" s="8">
        <v>9592518123</v>
      </c>
      <c r="M5" s="16">
        <v>36385</v>
      </c>
      <c r="N5" s="8" t="s">
        <v>36</v>
      </c>
      <c r="O5" s="8" t="s">
        <v>36</v>
      </c>
      <c r="P5" s="28">
        <f>39600/450</f>
        <v>88</v>
      </c>
      <c r="Q5" s="13" t="s">
        <v>99</v>
      </c>
      <c r="R5" s="2" t="s">
        <v>84</v>
      </c>
      <c r="S5" s="2" t="s">
        <v>57</v>
      </c>
      <c r="T5" s="2" t="s">
        <v>64</v>
      </c>
      <c r="U5" s="13" t="s">
        <v>19</v>
      </c>
      <c r="V5" s="2" t="s">
        <v>58</v>
      </c>
      <c r="W5" s="2">
        <v>1000</v>
      </c>
      <c r="X5" s="2" t="s">
        <v>59</v>
      </c>
      <c r="Y5" s="2" t="s">
        <v>60</v>
      </c>
      <c r="Z5" s="3" t="s">
        <v>99</v>
      </c>
      <c r="AA5" s="9"/>
    </row>
    <row r="6" spans="1:28" s="4" customFormat="1" ht="50.1" customHeight="1">
      <c r="A6" s="2">
        <v>10</v>
      </c>
      <c r="B6" s="8">
        <v>3</v>
      </c>
      <c r="C6" s="8"/>
      <c r="D6" s="8">
        <v>2017713430</v>
      </c>
      <c r="E6" s="8" t="s">
        <v>9</v>
      </c>
      <c r="F6" s="22" t="s">
        <v>314</v>
      </c>
      <c r="G6" s="8" t="s">
        <v>10</v>
      </c>
      <c r="H6" s="22" t="s">
        <v>362</v>
      </c>
      <c r="I6" s="8" t="s">
        <v>41</v>
      </c>
      <c r="J6" s="20">
        <f>36200/450</f>
        <v>80.444444444444443</v>
      </c>
      <c r="K6" s="22" t="s">
        <v>407</v>
      </c>
      <c r="L6" s="8">
        <v>9814625635</v>
      </c>
      <c r="M6" s="16">
        <v>36373</v>
      </c>
      <c r="N6" s="8" t="s">
        <v>30</v>
      </c>
      <c r="O6" s="8" t="s">
        <v>30</v>
      </c>
      <c r="P6" s="28">
        <f>36200/450</f>
        <v>80.444444444444443</v>
      </c>
      <c r="Q6" s="13" t="s">
        <v>98</v>
      </c>
      <c r="R6" s="2" t="s">
        <v>30</v>
      </c>
      <c r="S6" s="8" t="s">
        <v>33</v>
      </c>
      <c r="T6" s="8" t="s">
        <v>17</v>
      </c>
      <c r="U6" s="8" t="s">
        <v>19</v>
      </c>
      <c r="V6" s="8" t="s">
        <v>24</v>
      </c>
      <c r="W6" s="8">
        <v>1000</v>
      </c>
      <c r="X6" s="2" t="s">
        <v>52</v>
      </c>
      <c r="Y6" s="2" t="s">
        <v>53</v>
      </c>
      <c r="Z6" s="3" t="s">
        <v>98</v>
      </c>
      <c r="AA6" s="9"/>
    </row>
    <row r="7" spans="1:28" s="18" customFormat="1" ht="50.1" customHeight="1">
      <c r="A7" s="2">
        <v>8</v>
      </c>
      <c r="B7" s="8">
        <v>4</v>
      </c>
      <c r="C7" s="8"/>
      <c r="D7" s="8">
        <v>2017712284</v>
      </c>
      <c r="E7" s="8" t="s">
        <v>5</v>
      </c>
      <c r="F7" s="22" t="s">
        <v>312</v>
      </c>
      <c r="G7" s="8" t="s">
        <v>6</v>
      </c>
      <c r="H7" s="22" t="s">
        <v>360</v>
      </c>
      <c r="I7" s="8" t="s">
        <v>39</v>
      </c>
      <c r="J7" s="20">
        <f>36800/450</f>
        <v>81.777777777777771</v>
      </c>
      <c r="K7" s="22" t="s">
        <v>406</v>
      </c>
      <c r="L7" s="8">
        <v>7529856116</v>
      </c>
      <c r="M7" s="16">
        <v>36165</v>
      </c>
      <c r="N7" s="8" t="s">
        <v>30</v>
      </c>
      <c r="O7" s="8" t="s">
        <v>30</v>
      </c>
      <c r="P7" s="28">
        <f>36800/450</f>
        <v>81.777777777777771</v>
      </c>
      <c r="Q7" s="13" t="s">
        <v>96</v>
      </c>
      <c r="R7" s="2" t="s">
        <v>84</v>
      </c>
      <c r="S7" s="8" t="s">
        <v>33</v>
      </c>
      <c r="T7" s="8" t="s">
        <v>16</v>
      </c>
      <c r="U7" s="8" t="s">
        <v>19</v>
      </c>
      <c r="V7" s="8" t="s">
        <v>17</v>
      </c>
      <c r="W7" s="8">
        <v>1000</v>
      </c>
      <c r="X7" s="2" t="s">
        <v>44</v>
      </c>
      <c r="Y7" s="2" t="s">
        <v>91</v>
      </c>
      <c r="Z7" s="3" t="s">
        <v>96</v>
      </c>
      <c r="AA7" s="9"/>
      <c r="AB7" s="4"/>
    </row>
    <row r="8" spans="1:28" s="18" customFormat="1" ht="50.1" customHeight="1">
      <c r="A8" s="2">
        <v>1</v>
      </c>
      <c r="B8" s="8">
        <v>5</v>
      </c>
      <c r="C8" s="8"/>
      <c r="D8" s="8">
        <v>2017717336</v>
      </c>
      <c r="E8" s="8" t="s">
        <v>0</v>
      </c>
      <c r="F8" s="22" t="s">
        <v>308</v>
      </c>
      <c r="G8" s="8" t="s">
        <v>1</v>
      </c>
      <c r="H8" s="22" t="s">
        <v>356</v>
      </c>
      <c r="I8" s="8" t="s">
        <v>27</v>
      </c>
      <c r="J8" s="20">
        <f>40800/450</f>
        <v>90.666666666666671</v>
      </c>
      <c r="K8" s="22" t="s">
        <v>402</v>
      </c>
      <c r="L8" s="8">
        <v>9478332432</v>
      </c>
      <c r="M8" s="16">
        <v>36439</v>
      </c>
      <c r="N8" s="8" t="s">
        <v>30</v>
      </c>
      <c r="O8" s="8" t="s">
        <v>30</v>
      </c>
      <c r="P8" s="28">
        <f>40800/450</f>
        <v>90.666666666666671</v>
      </c>
      <c r="Q8" s="13" t="s">
        <v>92</v>
      </c>
      <c r="R8" s="2" t="s">
        <v>84</v>
      </c>
      <c r="S8" s="2" t="s">
        <v>33</v>
      </c>
      <c r="T8" s="2" t="s">
        <v>15</v>
      </c>
      <c r="U8" s="2" t="s">
        <v>19</v>
      </c>
      <c r="V8" s="2" t="s">
        <v>15</v>
      </c>
      <c r="W8" s="2">
        <v>1000</v>
      </c>
      <c r="X8" s="2" t="s">
        <v>43</v>
      </c>
      <c r="Y8" s="2" t="s">
        <v>42</v>
      </c>
      <c r="Z8" s="3" t="s">
        <v>92</v>
      </c>
      <c r="AA8" s="9"/>
      <c r="AB8" s="4"/>
    </row>
    <row r="9" spans="1:28" s="18" customFormat="1" ht="50.1" customHeight="1">
      <c r="A9" s="2">
        <v>5</v>
      </c>
      <c r="B9" s="8">
        <v>6</v>
      </c>
      <c r="C9" s="8"/>
      <c r="D9" s="8">
        <v>2017713801</v>
      </c>
      <c r="E9" s="8" t="s">
        <v>11</v>
      </c>
      <c r="F9" s="22" t="s">
        <v>310</v>
      </c>
      <c r="G9" s="8" t="s">
        <v>12</v>
      </c>
      <c r="H9" s="22" t="s">
        <v>358</v>
      </c>
      <c r="I9" s="8" t="s">
        <v>37</v>
      </c>
      <c r="J9" s="20">
        <f>38000/450</f>
        <v>84.444444444444443</v>
      </c>
      <c r="K9" s="22" t="s">
        <v>404</v>
      </c>
      <c r="L9" s="14">
        <v>9779634819</v>
      </c>
      <c r="M9" s="16" t="s">
        <v>307</v>
      </c>
      <c r="N9" s="8" t="s">
        <v>36</v>
      </c>
      <c r="O9" s="8" t="s">
        <v>36</v>
      </c>
      <c r="P9" s="28">
        <f>38000/450</f>
        <v>84.444444444444443</v>
      </c>
      <c r="Q9" s="13" t="s">
        <v>94</v>
      </c>
      <c r="R9" s="2" t="s">
        <v>84</v>
      </c>
      <c r="S9" s="2" t="s">
        <v>33</v>
      </c>
      <c r="T9" s="2" t="s">
        <v>15</v>
      </c>
      <c r="U9" s="2" t="s">
        <v>19</v>
      </c>
      <c r="V9" s="2" t="s">
        <v>17</v>
      </c>
      <c r="W9" s="2">
        <v>1000</v>
      </c>
      <c r="X9" s="2" t="s">
        <v>50</v>
      </c>
      <c r="Y9" s="2" t="s">
        <v>47</v>
      </c>
      <c r="Z9" s="3" t="s">
        <v>94</v>
      </c>
      <c r="AA9" s="17"/>
    </row>
    <row r="10" spans="1:28" s="18" customFormat="1" ht="50.1" customHeight="1">
      <c r="A10" s="2">
        <v>7</v>
      </c>
      <c r="B10" s="8">
        <v>7</v>
      </c>
      <c r="C10" s="8"/>
      <c r="D10" s="8">
        <v>2017714145</v>
      </c>
      <c r="E10" s="8" t="s">
        <v>3</v>
      </c>
      <c r="F10" s="22" t="s">
        <v>311</v>
      </c>
      <c r="G10" s="8" t="s">
        <v>4</v>
      </c>
      <c r="H10" s="22" t="s">
        <v>359</v>
      </c>
      <c r="I10" s="8" t="s">
        <v>38</v>
      </c>
      <c r="J10" s="20">
        <f>37000/450</f>
        <v>82.222222222222229</v>
      </c>
      <c r="K10" s="22" t="s">
        <v>405</v>
      </c>
      <c r="L10" s="8">
        <v>9914530508</v>
      </c>
      <c r="M10" s="16">
        <v>35323</v>
      </c>
      <c r="N10" s="8" t="s">
        <v>30</v>
      </c>
      <c r="O10" s="8" t="s">
        <v>30</v>
      </c>
      <c r="P10" s="28">
        <f>37000/450</f>
        <v>82.222222222222229</v>
      </c>
      <c r="Q10" s="13" t="s">
        <v>95</v>
      </c>
      <c r="R10" s="2" t="s">
        <v>84</v>
      </c>
      <c r="S10" s="8" t="s">
        <v>33</v>
      </c>
      <c r="T10" s="8" t="s">
        <v>16</v>
      </c>
      <c r="U10" s="8" t="s">
        <v>19</v>
      </c>
      <c r="V10" s="8" t="s">
        <v>17</v>
      </c>
      <c r="W10" s="8">
        <v>1000</v>
      </c>
      <c r="X10" s="2" t="s">
        <v>45</v>
      </c>
      <c r="Y10" s="2" t="s">
        <v>46</v>
      </c>
      <c r="Z10" s="3" t="s">
        <v>95</v>
      </c>
      <c r="AA10" s="17"/>
    </row>
    <row r="11" spans="1:28" s="4" customFormat="1" ht="50.1" customHeight="1">
      <c r="A11" s="2">
        <v>11</v>
      </c>
      <c r="B11" s="8">
        <v>8</v>
      </c>
      <c r="C11" s="8"/>
      <c r="D11" s="8">
        <v>2017714045</v>
      </c>
      <c r="E11" s="8" t="s">
        <v>7</v>
      </c>
      <c r="F11" s="22" t="s">
        <v>313</v>
      </c>
      <c r="G11" s="8" t="s">
        <v>8</v>
      </c>
      <c r="H11" s="22" t="s">
        <v>361</v>
      </c>
      <c r="I11" s="8" t="s">
        <v>40</v>
      </c>
      <c r="J11" s="20">
        <f>36200/450</f>
        <v>80.444444444444443</v>
      </c>
      <c r="K11" s="22" t="s">
        <v>352</v>
      </c>
      <c r="L11" s="8">
        <v>9814294967</v>
      </c>
      <c r="M11" s="16">
        <v>35695</v>
      </c>
      <c r="N11" s="8" t="s">
        <v>30</v>
      </c>
      <c r="O11" s="8" t="s">
        <v>30</v>
      </c>
      <c r="P11" s="28">
        <f>36200/450</f>
        <v>80.444444444444443</v>
      </c>
      <c r="Q11" s="13" t="s">
        <v>102</v>
      </c>
      <c r="R11" s="2" t="s">
        <v>30</v>
      </c>
      <c r="S11" s="8" t="s">
        <v>33</v>
      </c>
      <c r="T11" s="8" t="s">
        <v>17</v>
      </c>
      <c r="U11" s="8" t="s">
        <v>19</v>
      </c>
      <c r="V11" s="8" t="s">
        <v>24</v>
      </c>
      <c r="W11" s="8">
        <v>1000</v>
      </c>
      <c r="X11" s="2" t="s">
        <v>51</v>
      </c>
      <c r="Y11" s="2" t="s">
        <v>53</v>
      </c>
      <c r="Z11" s="3" t="s">
        <v>102</v>
      </c>
      <c r="AA11" s="9"/>
    </row>
    <row r="12" spans="1:28" s="4" customFormat="1" ht="50.1" customHeight="1">
      <c r="A12" s="2">
        <v>16</v>
      </c>
      <c r="B12" s="8">
        <v>9</v>
      </c>
      <c r="C12" s="8"/>
      <c r="D12" s="8">
        <v>2017711921</v>
      </c>
      <c r="E12" s="8" t="s">
        <v>76</v>
      </c>
      <c r="F12" s="22" t="s">
        <v>318</v>
      </c>
      <c r="G12" s="13" t="s">
        <v>77</v>
      </c>
      <c r="H12" s="22" t="s">
        <v>366</v>
      </c>
      <c r="I12" s="8" t="s">
        <v>78</v>
      </c>
      <c r="J12" s="20">
        <f>34900/450</f>
        <v>77.555555555555557</v>
      </c>
      <c r="K12" s="22" t="s">
        <v>410</v>
      </c>
      <c r="L12" s="8">
        <v>8198874171</v>
      </c>
      <c r="M12" s="16">
        <v>36183</v>
      </c>
      <c r="N12" s="8" t="s">
        <v>36</v>
      </c>
      <c r="O12" s="8" t="s">
        <v>36</v>
      </c>
      <c r="P12" s="28">
        <f>34900/450</f>
        <v>77.555555555555557</v>
      </c>
      <c r="Q12" s="13" t="s">
        <v>97</v>
      </c>
      <c r="R12" s="2" t="s">
        <v>84</v>
      </c>
      <c r="S12" s="8" t="s">
        <v>75</v>
      </c>
      <c r="T12" s="13" t="s">
        <v>65</v>
      </c>
      <c r="U12" s="13" t="s">
        <v>19</v>
      </c>
      <c r="V12" s="13" t="s">
        <v>58</v>
      </c>
      <c r="W12" s="13">
        <v>1000</v>
      </c>
      <c r="X12" s="8" t="s">
        <v>79</v>
      </c>
      <c r="Y12" s="2" t="s">
        <v>80</v>
      </c>
      <c r="Z12" s="3" t="s">
        <v>97</v>
      </c>
      <c r="AA12" s="9"/>
      <c r="AB12" s="9"/>
    </row>
    <row r="13" spans="1:28" s="4" customFormat="1" ht="50.1" customHeight="1">
      <c r="A13" s="2">
        <v>4</v>
      </c>
      <c r="B13" s="8">
        <v>10</v>
      </c>
      <c r="C13" s="8"/>
      <c r="D13" s="8">
        <v>2017721962</v>
      </c>
      <c r="E13" s="8" t="s">
        <v>296</v>
      </c>
      <c r="F13" s="22" t="s">
        <v>309</v>
      </c>
      <c r="G13" s="8" t="s">
        <v>2</v>
      </c>
      <c r="H13" s="22" t="s">
        <v>357</v>
      </c>
      <c r="I13" s="8" t="s">
        <v>35</v>
      </c>
      <c r="J13" s="20">
        <f>38300/450</f>
        <v>85.111111111111114</v>
      </c>
      <c r="K13" s="22" t="s">
        <v>403</v>
      </c>
      <c r="L13" s="8">
        <v>9914551554</v>
      </c>
      <c r="M13" s="16">
        <v>36351</v>
      </c>
      <c r="N13" s="8" t="s">
        <v>36</v>
      </c>
      <c r="O13" s="8" t="s">
        <v>36</v>
      </c>
      <c r="P13" s="28">
        <f>38300/450</f>
        <v>85.111111111111114</v>
      </c>
      <c r="Q13" s="13" t="s">
        <v>93</v>
      </c>
      <c r="R13" s="2" t="s">
        <v>84</v>
      </c>
      <c r="S13" s="2" t="s">
        <v>33</v>
      </c>
      <c r="T13" s="2" t="s">
        <v>15</v>
      </c>
      <c r="U13" s="2" t="s">
        <v>19</v>
      </c>
      <c r="V13" s="2" t="s">
        <v>16</v>
      </c>
      <c r="W13" s="2">
        <v>1000</v>
      </c>
      <c r="X13" s="2" t="s">
        <v>49</v>
      </c>
      <c r="Y13" s="2" t="s">
        <v>48</v>
      </c>
      <c r="Z13" s="3" t="s">
        <v>93</v>
      </c>
      <c r="AA13" s="17"/>
      <c r="AB13" s="18"/>
    </row>
    <row r="14" spans="1:28" s="4" customFormat="1" ht="50.1" customHeight="1">
      <c r="A14" s="2">
        <v>24</v>
      </c>
      <c r="B14" s="8">
        <v>11</v>
      </c>
      <c r="C14" s="8"/>
      <c r="D14" s="8">
        <v>2017730704</v>
      </c>
      <c r="E14" s="8" t="s">
        <v>68</v>
      </c>
      <c r="F14" s="22" t="s">
        <v>316</v>
      </c>
      <c r="G14" s="8" t="s">
        <v>69</v>
      </c>
      <c r="H14" s="22" t="s">
        <v>364</v>
      </c>
      <c r="I14" s="8" t="s">
        <v>70</v>
      </c>
      <c r="J14" s="20">
        <f>33100/450</f>
        <v>73.555555555555557</v>
      </c>
      <c r="K14" s="22" t="s">
        <v>408</v>
      </c>
      <c r="L14" s="8">
        <v>9417218444</v>
      </c>
      <c r="M14" s="16">
        <v>36194</v>
      </c>
      <c r="N14" s="8" t="s">
        <v>85</v>
      </c>
      <c r="O14" s="8" t="s">
        <v>85</v>
      </c>
      <c r="P14" s="28">
        <f>33100/450</f>
        <v>73.555555555555557</v>
      </c>
      <c r="Q14" s="13" t="s">
        <v>101</v>
      </c>
      <c r="R14" s="2" t="s">
        <v>85</v>
      </c>
      <c r="S14" s="2" t="s">
        <v>33</v>
      </c>
      <c r="T14" s="2" t="s">
        <v>71</v>
      </c>
      <c r="U14" s="2" t="s">
        <v>19</v>
      </c>
      <c r="V14" s="2" t="s">
        <v>65</v>
      </c>
      <c r="W14" s="2">
        <v>1000</v>
      </c>
      <c r="X14" s="2" t="s">
        <v>72</v>
      </c>
      <c r="Y14" s="2" t="s">
        <v>73</v>
      </c>
      <c r="Z14" s="3" t="s">
        <v>101</v>
      </c>
      <c r="AA14" s="9"/>
      <c r="AB14" s="9"/>
    </row>
    <row r="15" spans="1:28" ht="50.1" customHeight="1">
      <c r="A15" s="2">
        <v>13</v>
      </c>
      <c r="B15" s="8">
        <v>12</v>
      </c>
      <c r="C15" s="8"/>
      <c r="D15" s="8">
        <v>2017715293</v>
      </c>
      <c r="E15" s="8" t="s">
        <v>87</v>
      </c>
      <c r="F15" s="22" t="s">
        <v>325</v>
      </c>
      <c r="G15" s="13" t="s">
        <v>136</v>
      </c>
      <c r="H15" s="22" t="s">
        <v>373</v>
      </c>
      <c r="I15" s="8" t="s">
        <v>137</v>
      </c>
      <c r="J15" s="20">
        <f>35300/450</f>
        <v>78.444444444444443</v>
      </c>
      <c r="K15" s="22" t="s">
        <v>416</v>
      </c>
      <c r="L15" s="8">
        <v>9803817729</v>
      </c>
      <c r="M15" s="16">
        <v>35636</v>
      </c>
      <c r="N15" s="8" t="s">
        <v>36</v>
      </c>
      <c r="O15" s="8" t="s">
        <v>36</v>
      </c>
      <c r="P15" s="28">
        <f>35300/450</f>
        <v>78.444444444444443</v>
      </c>
      <c r="Q15" s="8" t="s">
        <v>138</v>
      </c>
      <c r="R15" s="2"/>
      <c r="S15" s="2" t="s">
        <v>33</v>
      </c>
      <c r="T15" s="13"/>
      <c r="U15" s="13"/>
      <c r="V15" s="3" t="s">
        <v>124</v>
      </c>
      <c r="W15" s="27"/>
      <c r="X15" s="17"/>
      <c r="Y15" s="9"/>
      <c r="AA15" s="9"/>
    </row>
    <row r="16" spans="1:28" ht="50.1" customHeight="1">
      <c r="A16" s="2">
        <v>21</v>
      </c>
      <c r="B16" s="8">
        <v>13</v>
      </c>
      <c r="C16" s="8"/>
      <c r="D16" s="13">
        <v>2017727440</v>
      </c>
      <c r="E16" s="8" t="s">
        <v>88</v>
      </c>
      <c r="F16" s="22" t="s">
        <v>323</v>
      </c>
      <c r="G16" s="8" t="s">
        <v>89</v>
      </c>
      <c r="H16" s="22" t="s">
        <v>371</v>
      </c>
      <c r="I16" s="8" t="s">
        <v>90</v>
      </c>
      <c r="J16" s="20">
        <f>75500/1000</f>
        <v>75.5</v>
      </c>
      <c r="K16" s="22" t="s">
        <v>414</v>
      </c>
      <c r="L16" s="8" t="s">
        <v>111</v>
      </c>
      <c r="M16" s="16">
        <v>34170</v>
      </c>
      <c r="N16" s="8" t="s">
        <v>112</v>
      </c>
      <c r="O16" s="8" t="s">
        <v>112</v>
      </c>
      <c r="P16" s="28">
        <f>75500/1000</f>
        <v>75.5</v>
      </c>
      <c r="Q16" s="8" t="s">
        <v>135</v>
      </c>
      <c r="R16" s="2"/>
      <c r="S16" s="2" t="s">
        <v>33</v>
      </c>
      <c r="T16" s="13"/>
      <c r="U16" s="13"/>
      <c r="V16" s="3" t="s">
        <v>107</v>
      </c>
      <c r="W16" s="27"/>
      <c r="X16" s="17"/>
      <c r="Y16" s="9"/>
      <c r="AA16" s="9"/>
      <c r="AB16" s="9"/>
    </row>
    <row r="17" spans="1:29" ht="50.1" customHeight="1">
      <c r="A17" s="2">
        <v>3</v>
      </c>
      <c r="B17" s="8">
        <v>14</v>
      </c>
      <c r="C17" s="8"/>
      <c r="D17" s="8"/>
      <c r="E17" s="8" t="s">
        <v>103</v>
      </c>
      <c r="F17" s="22" t="s">
        <v>320</v>
      </c>
      <c r="G17" s="13" t="s">
        <v>117</v>
      </c>
      <c r="H17" s="22" t="s">
        <v>368</v>
      </c>
      <c r="I17" s="8" t="s">
        <v>41</v>
      </c>
      <c r="J17" s="20">
        <f>39300/450</f>
        <v>87.333333333333329</v>
      </c>
      <c r="K17" s="22" t="s">
        <v>407</v>
      </c>
      <c r="L17" s="8">
        <v>9855764234</v>
      </c>
      <c r="M17" s="16">
        <v>36395</v>
      </c>
      <c r="N17" s="8" t="s">
        <v>30</v>
      </c>
      <c r="O17" s="8" t="s">
        <v>30</v>
      </c>
      <c r="P17" s="28">
        <f>39300/450</f>
        <v>87.333333333333329</v>
      </c>
      <c r="Q17" s="8" t="s">
        <v>201</v>
      </c>
      <c r="R17" s="2"/>
      <c r="S17" s="2" t="s">
        <v>33</v>
      </c>
      <c r="T17" s="13"/>
      <c r="U17" s="13"/>
      <c r="V17" s="3" t="s">
        <v>118</v>
      </c>
      <c r="W17" s="27"/>
      <c r="X17" s="17"/>
      <c r="Y17" s="9"/>
      <c r="Z17" s="9"/>
      <c r="AA17" s="9"/>
      <c r="AB17" s="4"/>
    </row>
    <row r="18" spans="1:29" ht="50.1" customHeight="1">
      <c r="A18" s="2">
        <v>14</v>
      </c>
      <c r="B18" s="8">
        <v>15</v>
      </c>
      <c r="C18" s="8"/>
      <c r="D18" s="8"/>
      <c r="E18" s="8" t="s">
        <v>104</v>
      </c>
      <c r="F18" s="22" t="s">
        <v>319</v>
      </c>
      <c r="G18" s="13" t="s">
        <v>114</v>
      </c>
      <c r="H18" s="22" t="s">
        <v>367</v>
      </c>
      <c r="I18" s="8" t="s">
        <v>115</v>
      </c>
      <c r="J18" s="20">
        <f>35200/450</f>
        <v>78.222222222222229</v>
      </c>
      <c r="K18" s="22" t="s">
        <v>411</v>
      </c>
      <c r="L18" s="8">
        <v>9878283142</v>
      </c>
      <c r="M18" s="16">
        <v>34841</v>
      </c>
      <c r="N18" s="8" t="s">
        <v>30</v>
      </c>
      <c r="O18" s="8" t="s">
        <v>30</v>
      </c>
      <c r="P18" s="28">
        <f>35200/450</f>
        <v>78.222222222222229</v>
      </c>
      <c r="Q18" s="8" t="s">
        <v>257</v>
      </c>
      <c r="R18" s="2"/>
      <c r="S18" s="2" t="s">
        <v>33</v>
      </c>
      <c r="T18" s="13"/>
      <c r="U18" s="13"/>
      <c r="V18" s="3" t="s">
        <v>116</v>
      </c>
      <c r="W18" s="27"/>
      <c r="X18" s="17"/>
      <c r="Y18" s="9"/>
      <c r="Z18" s="9"/>
      <c r="AA18" s="9"/>
    </row>
    <row r="19" spans="1:29" ht="50.1" customHeight="1">
      <c r="A19" s="2">
        <v>15</v>
      </c>
      <c r="B19" s="8">
        <v>16</v>
      </c>
      <c r="C19" s="8"/>
      <c r="D19" s="8"/>
      <c r="E19" s="8" t="s">
        <v>105</v>
      </c>
      <c r="F19" s="22" t="s">
        <v>321</v>
      </c>
      <c r="G19" s="13" t="s">
        <v>121</v>
      </c>
      <c r="H19" s="22" t="s">
        <v>369</v>
      </c>
      <c r="I19" s="8" t="s">
        <v>74</v>
      </c>
      <c r="J19" s="20">
        <f>350/450*100</f>
        <v>77.777777777777786</v>
      </c>
      <c r="K19" s="22" t="s">
        <v>412</v>
      </c>
      <c r="L19" s="8">
        <v>9914988337</v>
      </c>
      <c r="M19" s="16">
        <v>35890</v>
      </c>
      <c r="N19" s="8" t="s">
        <v>61</v>
      </c>
      <c r="O19" s="8" t="s">
        <v>61</v>
      </c>
      <c r="P19" s="28">
        <f>350/450*100</f>
        <v>77.777777777777786</v>
      </c>
      <c r="Q19" s="8" t="s">
        <v>259</v>
      </c>
      <c r="R19" s="2"/>
      <c r="S19" s="2" t="s">
        <v>33</v>
      </c>
      <c r="T19" s="13"/>
      <c r="U19" s="13"/>
      <c r="V19" s="3" t="s">
        <v>122</v>
      </c>
      <c r="W19" s="27"/>
      <c r="X19" s="17"/>
      <c r="Y19" s="9"/>
      <c r="Z19" s="9"/>
      <c r="AA19" s="9"/>
      <c r="AC19" s="9"/>
    </row>
    <row r="20" spans="1:29" ht="50.1" customHeight="1">
      <c r="A20" s="2">
        <v>20</v>
      </c>
      <c r="B20" s="8">
        <v>17</v>
      </c>
      <c r="C20" s="8"/>
      <c r="D20" s="8"/>
      <c r="E20" s="8" t="s">
        <v>106</v>
      </c>
      <c r="F20" s="22" t="s">
        <v>322</v>
      </c>
      <c r="G20" s="13" t="s">
        <v>119</v>
      </c>
      <c r="H20" s="22" t="s">
        <v>370</v>
      </c>
      <c r="I20" s="8" t="s">
        <v>120</v>
      </c>
      <c r="J20" s="20">
        <f>34300/450</f>
        <v>76.222222222222229</v>
      </c>
      <c r="K20" s="22" t="s">
        <v>413</v>
      </c>
      <c r="L20" s="8">
        <v>9463391850</v>
      </c>
      <c r="M20" s="16">
        <v>34963</v>
      </c>
      <c r="N20" s="8" t="s">
        <v>36</v>
      </c>
      <c r="O20" s="8" t="s">
        <v>36</v>
      </c>
      <c r="P20" s="28">
        <f>34300/450</f>
        <v>76.222222222222229</v>
      </c>
      <c r="Q20" s="8" t="s">
        <v>258</v>
      </c>
      <c r="R20" s="2"/>
      <c r="S20" s="2" t="s">
        <v>75</v>
      </c>
      <c r="T20" s="13"/>
      <c r="U20" s="13"/>
      <c r="V20" s="3" t="s">
        <v>123</v>
      </c>
      <c r="W20" s="27"/>
      <c r="X20" s="17"/>
      <c r="Y20" s="9"/>
      <c r="Z20" s="9"/>
      <c r="AA20" s="9"/>
      <c r="AB20" s="9"/>
      <c r="AC20" s="9"/>
    </row>
    <row r="21" spans="1:29" ht="50.1" customHeight="1">
      <c r="A21" s="2">
        <v>19</v>
      </c>
      <c r="B21" s="8">
        <v>18</v>
      </c>
      <c r="C21" s="8"/>
      <c r="D21" s="8">
        <v>2017723849</v>
      </c>
      <c r="E21" s="8" t="s">
        <v>108</v>
      </c>
      <c r="F21" s="22" t="s">
        <v>324</v>
      </c>
      <c r="G21" s="13" t="s">
        <v>109</v>
      </c>
      <c r="H21" s="22" t="s">
        <v>372</v>
      </c>
      <c r="I21" s="8" t="s">
        <v>110</v>
      </c>
      <c r="J21" s="20">
        <f>771*100/1000</f>
        <v>77.099999999999994</v>
      </c>
      <c r="K21" s="22" t="s">
        <v>415</v>
      </c>
      <c r="L21" s="8">
        <v>9855230342</v>
      </c>
      <c r="M21" s="16">
        <v>34686</v>
      </c>
      <c r="N21" s="8" t="s">
        <v>36</v>
      </c>
      <c r="O21" s="8" t="s">
        <v>36</v>
      </c>
      <c r="P21" s="28">
        <f>771*100/1000</f>
        <v>77.099999999999994</v>
      </c>
      <c r="Q21" s="8" t="s">
        <v>134</v>
      </c>
      <c r="R21" s="2"/>
      <c r="S21" s="2" t="s">
        <v>33</v>
      </c>
      <c r="T21" s="13"/>
      <c r="U21" s="13"/>
      <c r="V21" s="3" t="s">
        <v>107</v>
      </c>
      <c r="W21" s="27"/>
      <c r="X21" s="17"/>
      <c r="Y21" s="9"/>
      <c r="AA21" s="9"/>
      <c r="AB21" s="9"/>
      <c r="AC21" s="9"/>
    </row>
    <row r="22" spans="1:29" ht="50.1" customHeight="1">
      <c r="A22" s="2">
        <v>9</v>
      </c>
      <c r="B22" s="8">
        <v>19</v>
      </c>
      <c r="C22" s="8"/>
      <c r="D22" s="13">
        <v>2017728882</v>
      </c>
      <c r="E22" s="8" t="s">
        <v>125</v>
      </c>
      <c r="F22" s="22" t="s">
        <v>327</v>
      </c>
      <c r="G22" s="13" t="s">
        <v>139</v>
      </c>
      <c r="H22" s="22" t="s">
        <v>375</v>
      </c>
      <c r="I22" s="8" t="s">
        <v>140</v>
      </c>
      <c r="J22" s="20">
        <f>36400/450</f>
        <v>80.888888888888886</v>
      </c>
      <c r="K22" s="22" t="s">
        <v>418</v>
      </c>
      <c r="L22" s="8">
        <v>9855531192</v>
      </c>
      <c r="M22" s="15" t="s">
        <v>454</v>
      </c>
      <c r="N22" s="8" t="s">
        <v>141</v>
      </c>
      <c r="O22" s="8" t="s">
        <v>141</v>
      </c>
      <c r="P22" s="28">
        <f>36400/450</f>
        <v>80.888888888888886</v>
      </c>
      <c r="Q22" s="8" t="s">
        <v>449</v>
      </c>
      <c r="R22" s="2"/>
      <c r="S22" s="8" t="s">
        <v>75</v>
      </c>
      <c r="T22" s="13"/>
      <c r="U22" s="13"/>
      <c r="V22" s="3" t="s">
        <v>124</v>
      </c>
      <c r="W22" s="27"/>
      <c r="X22" s="17"/>
      <c r="Y22" s="9"/>
      <c r="AA22" s="9"/>
      <c r="AB22" s="4"/>
      <c r="AC22" s="9"/>
    </row>
    <row r="23" spans="1:29" ht="50.1" customHeight="1">
      <c r="A23" s="2">
        <v>44</v>
      </c>
      <c r="B23" s="8">
        <v>20</v>
      </c>
      <c r="C23" s="8"/>
      <c r="D23" s="8">
        <v>2017714473</v>
      </c>
      <c r="E23" s="8" t="s">
        <v>132</v>
      </c>
      <c r="F23" s="22" t="s">
        <v>326</v>
      </c>
      <c r="G23" s="13" t="s">
        <v>130</v>
      </c>
      <c r="H23" s="22" t="s">
        <v>374</v>
      </c>
      <c r="I23" s="8" t="s">
        <v>131</v>
      </c>
      <c r="J23" s="20">
        <f>27800/450</f>
        <v>61.777777777777779</v>
      </c>
      <c r="K23" s="22" t="s">
        <v>417</v>
      </c>
      <c r="L23" s="8">
        <v>9814385320</v>
      </c>
      <c r="M23" s="16">
        <v>35765</v>
      </c>
      <c r="N23" s="8" t="s">
        <v>61</v>
      </c>
      <c r="O23" s="8" t="s">
        <v>61</v>
      </c>
      <c r="P23" s="28">
        <f>27800/450</f>
        <v>61.777777777777779</v>
      </c>
      <c r="Q23" s="8" t="s">
        <v>133</v>
      </c>
      <c r="R23" s="2"/>
      <c r="S23" s="8" t="s">
        <v>75</v>
      </c>
      <c r="T23" s="13"/>
      <c r="U23" s="13"/>
      <c r="V23" s="3" t="s">
        <v>124</v>
      </c>
      <c r="W23" s="27"/>
      <c r="X23" s="17"/>
      <c r="Y23" s="9"/>
      <c r="AA23" s="9"/>
      <c r="AC23" s="9"/>
    </row>
    <row r="24" spans="1:29" ht="50.1" customHeight="1">
      <c r="A24" s="2">
        <v>35</v>
      </c>
      <c r="B24" s="8">
        <v>21</v>
      </c>
      <c r="C24" s="8"/>
      <c r="D24" s="13">
        <v>2017720922</v>
      </c>
      <c r="E24" s="8" t="s">
        <v>126</v>
      </c>
      <c r="F24" s="22" t="s">
        <v>328</v>
      </c>
      <c r="G24" s="13" t="s">
        <v>128</v>
      </c>
      <c r="H24" s="22" t="s">
        <v>376</v>
      </c>
      <c r="I24" s="8" t="s">
        <v>129</v>
      </c>
      <c r="J24" s="20">
        <f>30400/450</f>
        <v>67.555555555555557</v>
      </c>
      <c r="K24" s="22" t="s">
        <v>419</v>
      </c>
      <c r="L24" s="8">
        <v>9780931538</v>
      </c>
      <c r="M24" s="16" t="s">
        <v>306</v>
      </c>
      <c r="N24" s="8" t="s">
        <v>30</v>
      </c>
      <c r="O24" s="8" t="s">
        <v>30</v>
      </c>
      <c r="P24" s="28">
        <f>30400/450</f>
        <v>67.555555555555557</v>
      </c>
      <c r="Q24" s="8" t="s">
        <v>143</v>
      </c>
      <c r="R24" s="2"/>
      <c r="S24" s="8" t="s">
        <v>75</v>
      </c>
      <c r="T24" s="13"/>
      <c r="U24" s="13"/>
      <c r="V24" s="3" t="s">
        <v>127</v>
      </c>
      <c r="W24" s="12"/>
      <c r="X24" s="11"/>
      <c r="Y24" s="10"/>
      <c r="AA24" s="9"/>
      <c r="AC24" s="9"/>
    </row>
    <row r="25" spans="1:29" ht="50.1" customHeight="1">
      <c r="A25" s="2">
        <v>33</v>
      </c>
      <c r="B25" s="8">
        <v>22</v>
      </c>
      <c r="C25" s="8"/>
      <c r="D25" s="8" t="s">
        <v>190</v>
      </c>
      <c r="E25" s="8" t="s">
        <v>144</v>
      </c>
      <c r="F25" s="22" t="s">
        <v>329</v>
      </c>
      <c r="G25" s="8" t="s">
        <v>145</v>
      </c>
      <c r="H25" s="22" t="s">
        <v>377</v>
      </c>
      <c r="I25" s="8" t="s">
        <v>146</v>
      </c>
      <c r="J25" s="20">
        <f>30500/450</f>
        <v>67.777777777777771</v>
      </c>
      <c r="K25" s="22" t="s">
        <v>420</v>
      </c>
      <c r="L25" s="8" t="s">
        <v>147</v>
      </c>
      <c r="M25" s="8" t="s">
        <v>148</v>
      </c>
      <c r="N25" s="8" t="s">
        <v>36</v>
      </c>
      <c r="O25" s="8" t="s">
        <v>36</v>
      </c>
      <c r="P25" s="28">
        <f>30500/450</f>
        <v>67.777777777777771</v>
      </c>
      <c r="Q25" s="8" t="s">
        <v>149</v>
      </c>
      <c r="R25" s="2"/>
      <c r="S25" s="8"/>
      <c r="T25" s="13"/>
      <c r="U25" s="13"/>
      <c r="V25" s="3"/>
      <c r="W25" s="13"/>
      <c r="X25" s="8"/>
      <c r="Y25" s="2"/>
      <c r="Z25" s="2"/>
      <c r="AA25" s="2"/>
      <c r="AC25" s="9"/>
    </row>
    <row r="26" spans="1:29" ht="50.1" customHeight="1">
      <c r="A26" s="2">
        <v>49</v>
      </c>
      <c r="B26" s="8">
        <v>23</v>
      </c>
      <c r="C26" s="8"/>
      <c r="D26" s="8" t="s">
        <v>190</v>
      </c>
      <c r="E26" s="8" t="s">
        <v>151</v>
      </c>
      <c r="F26" s="22" t="s">
        <v>330</v>
      </c>
      <c r="G26" s="8" t="s">
        <v>152</v>
      </c>
      <c r="H26" s="22" t="s">
        <v>378</v>
      </c>
      <c r="I26" s="8" t="s">
        <v>153</v>
      </c>
      <c r="J26" s="20">
        <f>22500/450</f>
        <v>50</v>
      </c>
      <c r="K26" s="22" t="s">
        <v>421</v>
      </c>
      <c r="L26" s="8" t="s">
        <v>300</v>
      </c>
      <c r="M26" s="8" t="s">
        <v>154</v>
      </c>
      <c r="N26" s="8" t="s">
        <v>36</v>
      </c>
      <c r="O26" s="8" t="s">
        <v>36</v>
      </c>
      <c r="P26" s="28">
        <f>22500/450</f>
        <v>50</v>
      </c>
      <c r="Q26" s="8" t="s">
        <v>155</v>
      </c>
      <c r="R26" s="2"/>
      <c r="S26" s="8"/>
      <c r="T26" s="12"/>
      <c r="U26" s="12"/>
      <c r="V26" s="12"/>
      <c r="W26" s="27"/>
      <c r="X26" s="17"/>
      <c r="Y26" s="9"/>
      <c r="Z26" s="9"/>
      <c r="AC26" s="9"/>
    </row>
    <row r="27" spans="1:29" ht="50.1" customHeight="1">
      <c r="A27" s="2">
        <v>42</v>
      </c>
      <c r="B27" s="8">
        <v>24</v>
      </c>
      <c r="C27" s="8"/>
      <c r="D27" s="8" t="s">
        <v>190</v>
      </c>
      <c r="E27" s="8" t="s">
        <v>156</v>
      </c>
      <c r="F27" s="22" t="s">
        <v>331</v>
      </c>
      <c r="G27" s="8" t="s">
        <v>157</v>
      </c>
      <c r="H27" s="22" t="s">
        <v>379</v>
      </c>
      <c r="I27" s="8" t="s">
        <v>158</v>
      </c>
      <c r="J27" s="20">
        <f>28000/450</f>
        <v>62.222222222222221</v>
      </c>
      <c r="K27" s="22" t="s">
        <v>422</v>
      </c>
      <c r="L27" s="8" t="s">
        <v>299</v>
      </c>
      <c r="M27" s="8" t="s">
        <v>160</v>
      </c>
      <c r="N27" s="8" t="s">
        <v>30</v>
      </c>
      <c r="O27" s="8" t="s">
        <v>30</v>
      </c>
      <c r="P27" s="28">
        <f>28000/450</f>
        <v>62.222222222222221</v>
      </c>
      <c r="Q27" s="8" t="s">
        <v>159</v>
      </c>
      <c r="R27" s="2"/>
      <c r="S27" s="14"/>
      <c r="T27" s="9"/>
      <c r="U27" s="9"/>
      <c r="V27" s="9"/>
      <c r="W27" s="9"/>
      <c r="X27" s="9"/>
      <c r="Y27" s="9"/>
      <c r="Z27" s="9"/>
      <c r="AA27" s="9"/>
      <c r="AC27" s="9"/>
    </row>
    <row r="28" spans="1:29" ht="50.1" customHeight="1">
      <c r="A28" s="2">
        <v>47</v>
      </c>
      <c r="B28" s="8">
        <v>25</v>
      </c>
      <c r="C28" s="8"/>
      <c r="D28" s="8" t="s">
        <v>190</v>
      </c>
      <c r="E28" s="8" t="s">
        <v>63</v>
      </c>
      <c r="F28" s="22" t="s">
        <v>332</v>
      </c>
      <c r="G28" s="13" t="s">
        <v>2</v>
      </c>
      <c r="H28" s="22" t="s">
        <v>357</v>
      </c>
      <c r="I28" s="8" t="s">
        <v>237</v>
      </c>
      <c r="J28" s="20">
        <f>23500/450</f>
        <v>52.222222222222221</v>
      </c>
      <c r="K28" s="22" t="s">
        <v>423</v>
      </c>
      <c r="L28" s="8" t="s">
        <v>238</v>
      </c>
      <c r="M28" s="8" t="s">
        <v>239</v>
      </c>
      <c r="N28" s="8" t="s">
        <v>30</v>
      </c>
      <c r="O28" s="8"/>
      <c r="P28" s="28">
        <f>23500/450</f>
        <v>52.222222222222221</v>
      </c>
      <c r="Q28" s="8" t="s">
        <v>452</v>
      </c>
      <c r="R28" s="2"/>
      <c r="S28" s="2" t="s">
        <v>33</v>
      </c>
      <c r="T28" s="9"/>
      <c r="U28" s="9"/>
      <c r="V28" s="9"/>
      <c r="W28" s="9"/>
      <c r="X28" s="9"/>
      <c r="Y28" s="9"/>
      <c r="Z28" s="9"/>
    </row>
    <row r="29" spans="1:29" ht="50.1" customHeight="1">
      <c r="A29" s="2">
        <v>29</v>
      </c>
      <c r="B29" s="8">
        <v>26</v>
      </c>
      <c r="C29" s="8"/>
      <c r="D29" s="8" t="s">
        <v>190</v>
      </c>
      <c r="E29" s="8" t="s">
        <v>161</v>
      </c>
      <c r="F29" s="22" t="s">
        <v>333</v>
      </c>
      <c r="G29" s="8" t="s">
        <v>162</v>
      </c>
      <c r="H29" s="22" t="s">
        <v>380</v>
      </c>
      <c r="I29" s="8" t="s">
        <v>225</v>
      </c>
      <c r="J29" s="20">
        <f>31300/450</f>
        <v>69.555555555555557</v>
      </c>
      <c r="K29" s="22" t="s">
        <v>424</v>
      </c>
      <c r="L29" s="8" t="s">
        <v>302</v>
      </c>
      <c r="M29" s="8" t="s">
        <v>226</v>
      </c>
      <c r="N29" s="8" t="s">
        <v>61</v>
      </c>
      <c r="O29" s="8"/>
      <c r="P29" s="28">
        <f>31300/450</f>
        <v>69.555555555555557</v>
      </c>
      <c r="Q29" s="8" t="s">
        <v>227</v>
      </c>
      <c r="R29" s="2"/>
      <c r="S29" s="14"/>
      <c r="T29" s="9"/>
      <c r="U29" s="9"/>
      <c r="V29" s="9"/>
      <c r="W29" s="10"/>
      <c r="X29" s="10"/>
      <c r="Y29" s="10"/>
      <c r="Z29" s="9"/>
      <c r="AA29" s="9"/>
    </row>
    <row r="30" spans="1:29" ht="50.1" customHeight="1">
      <c r="A30" s="2">
        <v>27</v>
      </c>
      <c r="B30" s="8">
        <v>27</v>
      </c>
      <c r="C30" s="8"/>
      <c r="D30" s="8" t="s">
        <v>190</v>
      </c>
      <c r="E30" s="8" t="s">
        <v>163</v>
      </c>
      <c r="F30" s="22" t="s">
        <v>334</v>
      </c>
      <c r="G30" s="8" t="s">
        <v>81</v>
      </c>
      <c r="H30" s="22" t="s">
        <v>381</v>
      </c>
      <c r="I30" s="8" t="s">
        <v>233</v>
      </c>
      <c r="J30" s="20">
        <f>31500/450</f>
        <v>70</v>
      </c>
      <c r="K30" s="22" t="s">
        <v>425</v>
      </c>
      <c r="L30" s="8" t="s">
        <v>234</v>
      </c>
      <c r="M30" s="8" t="s">
        <v>235</v>
      </c>
      <c r="N30" s="8" t="s">
        <v>36</v>
      </c>
      <c r="O30" s="8"/>
      <c r="P30" s="28">
        <f>31500/450</f>
        <v>70</v>
      </c>
      <c r="Q30" s="8" t="s">
        <v>236</v>
      </c>
      <c r="R30" s="2"/>
      <c r="S30" s="2"/>
      <c r="T30" s="10"/>
      <c r="U30" s="10"/>
      <c r="V30" s="10"/>
      <c r="W30" s="10"/>
      <c r="X30" s="10"/>
      <c r="Y30" s="10"/>
      <c r="Z30" s="9"/>
      <c r="AA30" s="9"/>
    </row>
    <row r="31" spans="1:29" ht="50.1" customHeight="1">
      <c r="A31" s="2">
        <v>28</v>
      </c>
      <c r="B31" s="8">
        <v>28</v>
      </c>
      <c r="C31" s="8"/>
      <c r="D31" s="8" t="s">
        <v>190</v>
      </c>
      <c r="E31" s="8" t="s">
        <v>164</v>
      </c>
      <c r="F31" s="22" t="s">
        <v>335</v>
      </c>
      <c r="G31" s="8" t="s">
        <v>165</v>
      </c>
      <c r="H31" s="22" t="s">
        <v>382</v>
      </c>
      <c r="I31" s="8" t="s">
        <v>222</v>
      </c>
      <c r="J31" s="20">
        <f>31500/450</f>
        <v>70</v>
      </c>
      <c r="K31" s="22" t="s">
        <v>426</v>
      </c>
      <c r="L31" s="8">
        <v>814533773</v>
      </c>
      <c r="M31" s="8" t="s">
        <v>223</v>
      </c>
      <c r="N31" s="8" t="s">
        <v>61</v>
      </c>
      <c r="O31" s="8"/>
      <c r="P31" s="28">
        <f>31500/450</f>
        <v>70</v>
      </c>
      <c r="Q31" s="8" t="s">
        <v>224</v>
      </c>
      <c r="R31" s="2"/>
      <c r="S31" s="2"/>
      <c r="T31" s="9"/>
      <c r="U31" s="9"/>
      <c r="V31" s="9"/>
      <c r="W31" s="9"/>
      <c r="X31" s="9"/>
      <c r="Y31" s="9"/>
      <c r="Z31" s="9"/>
      <c r="AA31" s="9"/>
    </row>
    <row r="32" spans="1:29" ht="50.1" customHeight="1">
      <c r="A32" s="2">
        <v>34</v>
      </c>
      <c r="B32" s="8">
        <v>29</v>
      </c>
      <c r="C32" s="8"/>
      <c r="D32" s="8" t="s">
        <v>190</v>
      </c>
      <c r="E32" s="8" t="s">
        <v>166</v>
      </c>
      <c r="F32" s="22" t="s">
        <v>336</v>
      </c>
      <c r="G32" s="8" t="s">
        <v>167</v>
      </c>
      <c r="H32" s="22" t="s">
        <v>383</v>
      </c>
      <c r="I32" s="8" t="s">
        <v>182</v>
      </c>
      <c r="J32" s="20">
        <f>30500/450</f>
        <v>67.777777777777771</v>
      </c>
      <c r="K32" s="22" t="s">
        <v>344</v>
      </c>
      <c r="L32" s="8" t="s">
        <v>301</v>
      </c>
      <c r="M32" s="8" t="s">
        <v>228</v>
      </c>
      <c r="N32" s="8" t="s">
        <v>30</v>
      </c>
      <c r="O32" s="8"/>
      <c r="P32" s="28">
        <f>30500/450</f>
        <v>67.777777777777771</v>
      </c>
      <c r="Q32" s="8" t="s">
        <v>229</v>
      </c>
      <c r="R32" s="2"/>
      <c r="S32" s="2"/>
      <c r="T32" s="9"/>
      <c r="U32" s="9"/>
      <c r="V32" s="9"/>
      <c r="W32" s="10"/>
      <c r="X32" s="10"/>
      <c r="Y32" s="10"/>
      <c r="Z32" s="9"/>
      <c r="AA32" s="9"/>
    </row>
    <row r="33" spans="1:28" ht="50.1" customHeight="1">
      <c r="A33" s="2">
        <v>37</v>
      </c>
      <c r="B33" s="8">
        <v>30</v>
      </c>
      <c r="C33" s="8"/>
      <c r="D33" s="8" t="s">
        <v>190</v>
      </c>
      <c r="E33" s="8" t="s">
        <v>168</v>
      </c>
      <c r="F33" s="22" t="s">
        <v>337</v>
      </c>
      <c r="G33" s="8" t="s">
        <v>169</v>
      </c>
      <c r="H33" s="22" t="s">
        <v>384</v>
      </c>
      <c r="I33" s="8" t="s">
        <v>212</v>
      </c>
      <c r="J33" s="20"/>
      <c r="K33" s="22" t="s">
        <v>427</v>
      </c>
      <c r="L33" s="8" t="s">
        <v>213</v>
      </c>
      <c r="M33" s="8" t="s">
        <v>214</v>
      </c>
      <c r="N33" s="8" t="s">
        <v>36</v>
      </c>
      <c r="O33" s="8"/>
      <c r="P33" s="28">
        <f>32500/500</f>
        <v>65</v>
      </c>
      <c r="Q33" s="8" t="s">
        <v>215</v>
      </c>
      <c r="R33" s="2"/>
      <c r="S33" s="2"/>
      <c r="T33" s="9"/>
      <c r="U33" s="9"/>
      <c r="V33" s="9"/>
      <c r="W33" s="10"/>
      <c r="X33" s="10"/>
      <c r="Y33" s="10"/>
      <c r="Z33" s="9"/>
      <c r="AA33" s="9"/>
    </row>
    <row r="34" spans="1:28" ht="50.1" customHeight="1">
      <c r="A34" s="2">
        <v>45</v>
      </c>
      <c r="B34" s="8">
        <v>31</v>
      </c>
      <c r="C34" s="8"/>
      <c r="D34" s="8" t="s">
        <v>150</v>
      </c>
      <c r="E34" s="8" t="s">
        <v>170</v>
      </c>
      <c r="F34" s="22" t="s">
        <v>338</v>
      </c>
      <c r="G34" s="8" t="s">
        <v>121</v>
      </c>
      <c r="H34" s="22" t="s">
        <v>369</v>
      </c>
      <c r="I34" s="8" t="s">
        <v>216</v>
      </c>
      <c r="J34" s="20">
        <f>27400/450</f>
        <v>60.888888888888886</v>
      </c>
      <c r="K34" s="22" t="s">
        <v>428</v>
      </c>
      <c r="L34" s="8" t="s">
        <v>219</v>
      </c>
      <c r="M34" s="8" t="s">
        <v>220</v>
      </c>
      <c r="N34" s="8" t="s">
        <v>61</v>
      </c>
      <c r="O34" s="8"/>
      <c r="P34" s="28">
        <f>27400/450</f>
        <v>60.888888888888886</v>
      </c>
      <c r="Q34" s="8" t="s">
        <v>221</v>
      </c>
      <c r="R34" s="2"/>
      <c r="S34" s="2"/>
      <c r="T34" s="9"/>
      <c r="U34" s="9"/>
      <c r="V34" s="9"/>
      <c r="W34" s="10"/>
      <c r="X34" s="10"/>
      <c r="Y34" s="10"/>
      <c r="Z34" s="9"/>
    </row>
    <row r="35" spans="1:28" ht="50.1" customHeight="1">
      <c r="A35" s="2">
        <v>46</v>
      </c>
      <c r="B35" s="8">
        <v>32</v>
      </c>
      <c r="C35" s="8"/>
      <c r="D35" s="8" t="s">
        <v>150</v>
      </c>
      <c r="E35" s="8" t="s">
        <v>9</v>
      </c>
      <c r="F35" s="22" t="s">
        <v>314</v>
      </c>
      <c r="G35" s="8" t="s">
        <v>171</v>
      </c>
      <c r="H35" s="22" t="s">
        <v>385</v>
      </c>
      <c r="I35" s="8" t="s">
        <v>194</v>
      </c>
      <c r="J35" s="20">
        <f>26800/450</f>
        <v>59.555555555555557</v>
      </c>
      <c r="K35" s="22" t="s">
        <v>429</v>
      </c>
      <c r="L35" s="8" t="s">
        <v>195</v>
      </c>
      <c r="M35" s="8" t="s">
        <v>196</v>
      </c>
      <c r="N35" s="8" t="s">
        <v>36</v>
      </c>
      <c r="O35" s="8"/>
      <c r="P35" s="28">
        <f>26800/450</f>
        <v>59.555555555555557</v>
      </c>
      <c r="Q35" s="8" t="s">
        <v>197</v>
      </c>
      <c r="R35" s="2"/>
      <c r="S35" s="2"/>
      <c r="T35" s="9"/>
      <c r="U35" s="9"/>
      <c r="V35" s="9"/>
      <c r="W35" s="10"/>
      <c r="X35" s="10"/>
      <c r="Y35" s="10"/>
      <c r="Z35" s="9"/>
    </row>
    <row r="36" spans="1:28" ht="50.1" customHeight="1">
      <c r="A36" s="2">
        <v>17</v>
      </c>
      <c r="B36" s="8">
        <v>33</v>
      </c>
      <c r="C36" s="8"/>
      <c r="D36" s="8" t="s">
        <v>150</v>
      </c>
      <c r="E36" s="8" t="s">
        <v>172</v>
      </c>
      <c r="F36" s="22" t="s">
        <v>339</v>
      </c>
      <c r="G36" s="8" t="s">
        <v>173</v>
      </c>
      <c r="H36" s="22" t="s">
        <v>386</v>
      </c>
      <c r="I36" s="8" t="s">
        <v>161</v>
      </c>
      <c r="J36" s="20">
        <f>34900/450</f>
        <v>77.555555555555557</v>
      </c>
      <c r="K36" s="22" t="s">
        <v>430</v>
      </c>
      <c r="L36" s="8" t="s">
        <v>298</v>
      </c>
      <c r="M36" s="8" t="s">
        <v>206</v>
      </c>
      <c r="N36" s="8" t="s">
        <v>30</v>
      </c>
      <c r="O36" s="8"/>
      <c r="P36" s="28">
        <f>34900/450</f>
        <v>77.555555555555557</v>
      </c>
      <c r="Q36" s="8" t="s">
        <v>207</v>
      </c>
      <c r="R36" s="2"/>
      <c r="S36" s="14"/>
      <c r="T36" s="9"/>
      <c r="U36" s="9"/>
      <c r="V36" s="9"/>
      <c r="W36" s="10"/>
      <c r="X36" s="10"/>
      <c r="Y36" s="10"/>
      <c r="Z36" s="9"/>
      <c r="AA36" s="9"/>
      <c r="AB36" s="9"/>
    </row>
    <row r="37" spans="1:28" ht="50.1" customHeight="1">
      <c r="A37" s="2">
        <v>36</v>
      </c>
      <c r="B37" s="8">
        <v>34</v>
      </c>
      <c r="C37" s="8"/>
      <c r="D37" s="8" t="s">
        <v>150</v>
      </c>
      <c r="E37" s="8" t="s">
        <v>174</v>
      </c>
      <c r="F37" s="22" t="s">
        <v>340</v>
      </c>
      <c r="G37" s="8" t="s">
        <v>175</v>
      </c>
      <c r="H37" s="22" t="s">
        <v>387</v>
      </c>
      <c r="I37" s="8" t="s">
        <v>208</v>
      </c>
      <c r="J37" s="20">
        <f>30300/450</f>
        <v>67.333333333333329</v>
      </c>
      <c r="K37" s="22" t="s">
        <v>431</v>
      </c>
      <c r="L37" s="8" t="s">
        <v>209</v>
      </c>
      <c r="M37" s="8" t="s">
        <v>210</v>
      </c>
      <c r="N37" s="8" t="s">
        <v>30</v>
      </c>
      <c r="O37" s="8"/>
      <c r="P37" s="28">
        <f>30300/450</f>
        <v>67.333333333333329</v>
      </c>
      <c r="Q37" s="8" t="s">
        <v>211</v>
      </c>
      <c r="R37" s="2"/>
      <c r="S37" s="2"/>
      <c r="T37" s="9"/>
      <c r="U37" s="9"/>
      <c r="V37" s="9"/>
      <c r="W37" s="10"/>
      <c r="X37" s="10"/>
      <c r="Y37" s="10"/>
      <c r="Z37" s="9"/>
      <c r="AA37" s="9"/>
    </row>
    <row r="38" spans="1:28" ht="50.1" customHeight="1">
      <c r="A38" s="2">
        <v>41</v>
      </c>
      <c r="B38" s="8">
        <v>35</v>
      </c>
      <c r="C38" s="8"/>
      <c r="D38" s="8" t="s">
        <v>150</v>
      </c>
      <c r="E38" s="8" t="s">
        <v>176</v>
      </c>
      <c r="F38" s="22" t="s">
        <v>341</v>
      </c>
      <c r="G38" s="8" t="s">
        <v>177</v>
      </c>
      <c r="H38" s="22" t="s">
        <v>388</v>
      </c>
      <c r="I38" s="8" t="s">
        <v>202</v>
      </c>
      <c r="J38" s="20">
        <f>31200/500</f>
        <v>62.4</v>
      </c>
      <c r="K38" s="22" t="s">
        <v>432</v>
      </c>
      <c r="L38" s="8" t="s">
        <v>203</v>
      </c>
      <c r="M38" s="8" t="s">
        <v>204</v>
      </c>
      <c r="N38" s="8" t="s">
        <v>30</v>
      </c>
      <c r="O38" s="8"/>
      <c r="P38" s="28">
        <f>31200/500</f>
        <v>62.4</v>
      </c>
      <c r="Q38" s="8" t="s">
        <v>205</v>
      </c>
      <c r="R38" s="2"/>
      <c r="S38" s="2"/>
      <c r="T38" s="9"/>
      <c r="U38" s="9"/>
      <c r="V38" s="9"/>
      <c r="W38" s="9"/>
      <c r="X38" s="9"/>
      <c r="Y38" s="9"/>
      <c r="Z38" s="9"/>
      <c r="AA38" s="9"/>
    </row>
    <row r="39" spans="1:28" ht="50.1" customHeight="1">
      <c r="A39" s="2">
        <v>50</v>
      </c>
      <c r="B39" s="8">
        <v>36</v>
      </c>
      <c r="C39" s="8"/>
      <c r="D39" s="8" t="s">
        <v>150</v>
      </c>
      <c r="E39" s="8" t="s">
        <v>178</v>
      </c>
      <c r="F39" s="22" t="s">
        <v>342</v>
      </c>
      <c r="G39" s="8" t="s">
        <v>179</v>
      </c>
      <c r="H39" s="22" t="s">
        <v>389</v>
      </c>
      <c r="I39" s="8" t="s">
        <v>198</v>
      </c>
      <c r="J39" s="20"/>
      <c r="K39" s="22" t="s">
        <v>433</v>
      </c>
      <c r="L39" s="8" t="s">
        <v>199</v>
      </c>
      <c r="M39" s="8" t="s">
        <v>200</v>
      </c>
      <c r="N39" s="8" t="s">
        <v>30</v>
      </c>
      <c r="O39" s="8"/>
      <c r="P39" s="28">
        <v>0.7</v>
      </c>
      <c r="Q39" s="8" t="s">
        <v>201</v>
      </c>
      <c r="R39" s="2"/>
      <c r="S39" s="2"/>
      <c r="T39" s="9"/>
      <c r="U39" s="9"/>
      <c r="V39" s="9"/>
      <c r="W39" s="9"/>
      <c r="X39" s="9"/>
      <c r="Y39" s="9"/>
      <c r="Z39" s="9"/>
    </row>
    <row r="40" spans="1:28" ht="50.1" customHeight="1">
      <c r="A40" s="2">
        <v>40</v>
      </c>
      <c r="B40" s="8">
        <v>37</v>
      </c>
      <c r="C40" s="8"/>
      <c r="D40" s="8" t="s">
        <v>150</v>
      </c>
      <c r="E40" s="8" t="s">
        <v>180</v>
      </c>
      <c r="F40" s="22" t="s">
        <v>343</v>
      </c>
      <c r="G40" s="8" t="s">
        <v>181</v>
      </c>
      <c r="H40" s="22" t="s">
        <v>390</v>
      </c>
      <c r="I40" s="8" t="s">
        <v>216</v>
      </c>
      <c r="J40" s="20">
        <f>28600/450</f>
        <v>63.555555555555557</v>
      </c>
      <c r="K40" s="22" t="s">
        <v>428</v>
      </c>
      <c r="L40" s="2" t="s">
        <v>455</v>
      </c>
      <c r="M40" s="8" t="s">
        <v>217</v>
      </c>
      <c r="N40" s="8" t="s">
        <v>30</v>
      </c>
      <c r="O40" s="8"/>
      <c r="P40" s="28">
        <f>28600/450</f>
        <v>63.555555555555557</v>
      </c>
      <c r="Q40" s="8" t="s">
        <v>218</v>
      </c>
      <c r="R40" s="2"/>
      <c r="S40" s="2"/>
      <c r="T40" s="9"/>
      <c r="U40" s="9"/>
      <c r="V40" s="9"/>
      <c r="W40" s="10"/>
      <c r="X40" s="10"/>
      <c r="Y40" s="10"/>
      <c r="Z40" s="9"/>
      <c r="AA40" s="9"/>
    </row>
    <row r="41" spans="1:28" ht="50.1" customHeight="1">
      <c r="A41" s="2">
        <v>39</v>
      </c>
      <c r="B41" s="8">
        <v>38</v>
      </c>
      <c r="C41" s="8"/>
      <c r="D41" s="8" t="s">
        <v>150</v>
      </c>
      <c r="E41" s="8" t="s">
        <v>182</v>
      </c>
      <c r="F41" s="22" t="s">
        <v>344</v>
      </c>
      <c r="G41" s="8" t="s">
        <v>183</v>
      </c>
      <c r="H41" s="22" t="s">
        <v>391</v>
      </c>
      <c r="I41" s="8" t="s">
        <v>191</v>
      </c>
      <c r="J41" s="20">
        <f>28700/450</f>
        <v>63.777777777777779</v>
      </c>
      <c r="K41" s="22" t="s">
        <v>434</v>
      </c>
      <c r="L41" s="8" t="s">
        <v>304</v>
      </c>
      <c r="M41" s="8" t="s">
        <v>192</v>
      </c>
      <c r="N41" s="8" t="s">
        <v>61</v>
      </c>
      <c r="O41" s="8"/>
      <c r="P41" s="28">
        <f>28700/450</f>
        <v>63.777777777777779</v>
      </c>
      <c r="Q41" s="8" t="s">
        <v>193</v>
      </c>
      <c r="R41" s="2"/>
      <c r="S41" s="2"/>
      <c r="T41" s="9"/>
      <c r="U41" s="9"/>
      <c r="V41" s="9"/>
      <c r="W41" s="10"/>
      <c r="X41" s="10"/>
      <c r="Y41" s="10"/>
      <c r="Z41" s="9"/>
      <c r="AA41" s="9"/>
    </row>
    <row r="42" spans="1:28" ht="50.1" customHeight="1">
      <c r="A42" s="2">
        <v>48</v>
      </c>
      <c r="B42" s="8">
        <v>39</v>
      </c>
      <c r="C42" s="8"/>
      <c r="D42" s="8" t="s">
        <v>150</v>
      </c>
      <c r="E42" s="8" t="s">
        <v>184</v>
      </c>
      <c r="F42" s="22" t="s">
        <v>345</v>
      </c>
      <c r="G42" s="8" t="s">
        <v>185</v>
      </c>
      <c r="H42" s="22" t="s">
        <v>392</v>
      </c>
      <c r="I42" s="8" t="s">
        <v>230</v>
      </c>
      <c r="J42" s="20"/>
      <c r="K42" s="22" t="s">
        <v>435</v>
      </c>
      <c r="L42" s="8" t="s">
        <v>297</v>
      </c>
      <c r="M42" s="8" t="s">
        <v>231</v>
      </c>
      <c r="N42" s="8" t="s">
        <v>36</v>
      </c>
      <c r="O42" s="8"/>
      <c r="P42" s="28">
        <f>25900/500</f>
        <v>51.8</v>
      </c>
      <c r="Q42" s="8" t="s">
        <v>232</v>
      </c>
      <c r="R42" s="2"/>
      <c r="S42" s="2"/>
      <c r="T42" s="9"/>
      <c r="U42" s="9"/>
      <c r="V42" s="9"/>
      <c r="W42" s="10"/>
      <c r="X42" s="10"/>
      <c r="Y42" s="10"/>
      <c r="Z42" s="9"/>
    </row>
    <row r="43" spans="1:28" ht="50.1" customHeight="1">
      <c r="A43" s="2">
        <v>31</v>
      </c>
      <c r="B43" s="8">
        <v>40</v>
      </c>
      <c r="C43" s="8"/>
      <c r="D43" s="8" t="s">
        <v>150</v>
      </c>
      <c r="E43" s="13" t="s">
        <v>186</v>
      </c>
      <c r="F43" s="22" t="s">
        <v>346</v>
      </c>
      <c r="G43" s="13" t="s">
        <v>145</v>
      </c>
      <c r="H43" s="22" t="s">
        <v>377</v>
      </c>
      <c r="I43" s="8" t="s">
        <v>248</v>
      </c>
      <c r="J43" s="20">
        <f>31000/450</f>
        <v>68.888888888888886</v>
      </c>
      <c r="K43" s="22" t="s">
        <v>436</v>
      </c>
      <c r="L43" s="8" t="s">
        <v>249</v>
      </c>
      <c r="M43" s="8" t="s">
        <v>250</v>
      </c>
      <c r="N43" s="8" t="s">
        <v>61</v>
      </c>
      <c r="O43" s="8"/>
      <c r="P43" s="28">
        <f>31000/450</f>
        <v>68.888888888888886</v>
      </c>
      <c r="Q43" s="8" t="s">
        <v>450</v>
      </c>
      <c r="R43" s="2"/>
      <c r="S43" s="2" t="s">
        <v>33</v>
      </c>
      <c r="T43" s="9"/>
      <c r="U43" s="9"/>
      <c r="V43" s="9"/>
      <c r="W43" s="9"/>
      <c r="X43" s="9"/>
      <c r="Y43" s="9"/>
      <c r="Z43" s="9"/>
      <c r="AA43" s="9"/>
    </row>
    <row r="44" spans="1:28" ht="50.1" customHeight="1">
      <c r="A44" s="2">
        <v>43</v>
      </c>
      <c r="B44" s="8">
        <v>41</v>
      </c>
      <c r="C44" s="8"/>
      <c r="D44" s="8" t="s">
        <v>150</v>
      </c>
      <c r="E44" s="13" t="s">
        <v>187</v>
      </c>
      <c r="F44" s="22" t="s">
        <v>347</v>
      </c>
      <c r="G44" s="13" t="s">
        <v>188</v>
      </c>
      <c r="H44" s="22" t="s">
        <v>393</v>
      </c>
      <c r="I44" s="8" t="s">
        <v>242</v>
      </c>
      <c r="J44" s="20">
        <f>28000/450</f>
        <v>62.222222222222221</v>
      </c>
      <c r="K44" s="22" t="s">
        <v>437</v>
      </c>
      <c r="L44" s="8" t="s">
        <v>241</v>
      </c>
      <c r="M44" s="8" t="s">
        <v>240</v>
      </c>
      <c r="N44" s="8" t="s">
        <v>36</v>
      </c>
      <c r="O44" s="8"/>
      <c r="P44" s="28">
        <f>28000/450</f>
        <v>62.222222222222221</v>
      </c>
      <c r="Q44" s="8" t="s">
        <v>243</v>
      </c>
      <c r="R44" s="2"/>
      <c r="S44" s="2" t="s">
        <v>33</v>
      </c>
      <c r="T44" s="9"/>
      <c r="U44" s="9"/>
      <c r="V44" s="9"/>
      <c r="W44" s="9"/>
      <c r="X44" s="9"/>
      <c r="Y44" s="9"/>
      <c r="Z44" s="9"/>
      <c r="AA44" s="9"/>
    </row>
    <row r="45" spans="1:28" ht="50.1" customHeight="1">
      <c r="A45" s="2">
        <v>30</v>
      </c>
      <c r="B45" s="8">
        <v>42</v>
      </c>
      <c r="C45" s="8"/>
      <c r="D45" s="8" t="s">
        <v>150</v>
      </c>
      <c r="E45" s="13" t="s">
        <v>189</v>
      </c>
      <c r="F45" s="22" t="s">
        <v>348</v>
      </c>
      <c r="G45" s="8" t="s">
        <v>260</v>
      </c>
      <c r="H45" s="22" t="s">
        <v>394</v>
      </c>
      <c r="I45" s="8" t="s">
        <v>261</v>
      </c>
      <c r="J45" s="20">
        <f>31300/450</f>
        <v>69.555555555555557</v>
      </c>
      <c r="K45" s="22" t="s">
        <v>438</v>
      </c>
      <c r="L45" s="8" t="s">
        <v>262</v>
      </c>
      <c r="M45" s="8" t="s">
        <v>263</v>
      </c>
      <c r="N45" s="8" t="s">
        <v>36</v>
      </c>
      <c r="O45" s="8"/>
      <c r="P45" s="28">
        <f>31300/450</f>
        <v>69.555555555555557</v>
      </c>
      <c r="Q45" s="8" t="s">
        <v>264</v>
      </c>
      <c r="R45" s="2"/>
      <c r="S45" s="2" t="s">
        <v>33</v>
      </c>
      <c r="T45" s="9"/>
      <c r="U45" s="9"/>
      <c r="V45" s="9"/>
      <c r="W45" s="9"/>
      <c r="X45" s="9"/>
      <c r="Y45" s="9"/>
      <c r="Z45" s="9"/>
      <c r="AA45" s="9"/>
    </row>
    <row r="46" spans="1:28" ht="50.1" customHeight="1">
      <c r="A46" s="2">
        <v>23</v>
      </c>
      <c r="B46" s="8">
        <v>43</v>
      </c>
      <c r="C46" s="8"/>
      <c r="D46" s="8" t="s">
        <v>150</v>
      </c>
      <c r="E46" s="13" t="s">
        <v>251</v>
      </c>
      <c r="F46" s="22" t="s">
        <v>349</v>
      </c>
      <c r="G46" s="8" t="s">
        <v>252</v>
      </c>
      <c r="H46" s="22" t="s">
        <v>395</v>
      </c>
      <c r="I46" s="8" t="s">
        <v>253</v>
      </c>
      <c r="J46" s="20">
        <f>33900/450</f>
        <v>75.333333333333329</v>
      </c>
      <c r="K46" s="22" t="s">
        <v>439</v>
      </c>
      <c r="L46" s="8" t="s">
        <v>254</v>
      </c>
      <c r="M46" s="8" t="s">
        <v>255</v>
      </c>
      <c r="N46" s="8" t="s">
        <v>30</v>
      </c>
      <c r="O46" s="8"/>
      <c r="P46" s="28">
        <f>33900/450</f>
        <v>75.333333333333329</v>
      </c>
      <c r="Q46" s="8" t="s">
        <v>256</v>
      </c>
      <c r="R46" s="2"/>
      <c r="S46" s="2" t="s">
        <v>33</v>
      </c>
      <c r="T46" s="9"/>
      <c r="U46" s="9"/>
      <c r="V46" s="9"/>
      <c r="W46" s="9"/>
      <c r="X46" s="9"/>
      <c r="Y46" s="9"/>
      <c r="Z46" s="9"/>
      <c r="AA46" s="9"/>
      <c r="AB46" s="9"/>
    </row>
    <row r="47" spans="1:28" ht="50.1" customHeight="1">
      <c r="A47" s="2">
        <v>6</v>
      </c>
      <c r="B47" s="8">
        <v>44</v>
      </c>
      <c r="C47" s="8"/>
      <c r="D47" s="8" t="s">
        <v>150</v>
      </c>
      <c r="E47" s="8" t="s">
        <v>244</v>
      </c>
      <c r="F47" s="22" t="s">
        <v>350</v>
      </c>
      <c r="G47" s="8" t="s">
        <v>245</v>
      </c>
      <c r="H47" s="22" t="s">
        <v>396</v>
      </c>
      <c r="I47" s="8" t="s">
        <v>182</v>
      </c>
      <c r="J47" s="20">
        <f>37200/450</f>
        <v>82.666666666666671</v>
      </c>
      <c r="K47" s="22" t="s">
        <v>344</v>
      </c>
      <c r="L47" s="8" t="s">
        <v>246</v>
      </c>
      <c r="M47" s="8" t="s">
        <v>247</v>
      </c>
      <c r="N47" s="8" t="s">
        <v>36</v>
      </c>
      <c r="O47" s="8"/>
      <c r="P47" s="28">
        <f>37200/450</f>
        <v>82.666666666666671</v>
      </c>
      <c r="Q47" s="8" t="s">
        <v>448</v>
      </c>
      <c r="R47" s="2"/>
      <c r="S47" s="2" t="s">
        <v>33</v>
      </c>
      <c r="AA47" s="17"/>
      <c r="AB47" s="18"/>
    </row>
    <row r="48" spans="1:28" ht="50.1" customHeight="1">
      <c r="A48" s="2">
        <v>32</v>
      </c>
      <c r="B48" s="19">
        <v>45</v>
      </c>
      <c r="C48" s="19"/>
      <c r="D48" s="19" t="s">
        <v>150</v>
      </c>
      <c r="E48" s="19" t="s">
        <v>265</v>
      </c>
      <c r="F48" s="22" t="s">
        <v>351</v>
      </c>
      <c r="G48" s="19" t="s">
        <v>266</v>
      </c>
      <c r="H48" s="22" t="s">
        <v>397</v>
      </c>
      <c r="I48" s="19" t="s">
        <v>267</v>
      </c>
      <c r="J48" s="20">
        <f>31000/450</f>
        <v>68.888888888888886</v>
      </c>
      <c r="K48" s="22" t="s">
        <v>438</v>
      </c>
      <c r="L48" s="19" t="s">
        <v>268</v>
      </c>
      <c r="M48" s="19" t="s">
        <v>269</v>
      </c>
      <c r="N48" s="19" t="s">
        <v>61</v>
      </c>
      <c r="O48" s="19"/>
      <c r="P48" s="28">
        <f>31000/450</f>
        <v>68.888888888888886</v>
      </c>
      <c r="Q48" s="19" t="s">
        <v>270</v>
      </c>
      <c r="R48" s="21"/>
      <c r="S48" s="21" t="s">
        <v>33</v>
      </c>
      <c r="AA48" s="9"/>
    </row>
    <row r="49" spans="1:28" ht="50.1" customHeight="1">
      <c r="A49" s="2">
        <v>18</v>
      </c>
      <c r="B49" s="19">
        <v>46</v>
      </c>
      <c r="C49" s="19"/>
      <c r="D49" s="19" t="s">
        <v>150</v>
      </c>
      <c r="E49" s="19" t="s">
        <v>271</v>
      </c>
      <c r="F49" s="22" t="s">
        <v>352</v>
      </c>
      <c r="G49" s="19" t="s">
        <v>272</v>
      </c>
      <c r="H49" s="22" t="s">
        <v>398</v>
      </c>
      <c r="I49" s="19" t="s">
        <v>273</v>
      </c>
      <c r="J49" s="20">
        <f>34800/450</f>
        <v>77.333333333333329</v>
      </c>
      <c r="K49" s="22" t="s">
        <v>440</v>
      </c>
      <c r="L49" s="19" t="s">
        <v>274</v>
      </c>
      <c r="M49" s="19" t="s">
        <v>275</v>
      </c>
      <c r="N49" s="19" t="s">
        <v>61</v>
      </c>
      <c r="O49" s="19"/>
      <c r="P49" s="28">
        <f>34800/450</f>
        <v>77.333333333333329</v>
      </c>
      <c r="Q49" s="19" t="s">
        <v>276</v>
      </c>
      <c r="R49" s="21" t="s">
        <v>33</v>
      </c>
      <c r="S49" s="21" t="s">
        <v>33</v>
      </c>
      <c r="AA49" s="9"/>
      <c r="AB49" s="9"/>
    </row>
    <row r="50" spans="1:28" ht="50.1" customHeight="1">
      <c r="A50" s="2">
        <v>12</v>
      </c>
      <c r="B50" s="19">
        <v>47</v>
      </c>
      <c r="C50" s="19"/>
      <c r="D50" s="19" t="s">
        <v>150</v>
      </c>
      <c r="E50" s="19" t="s">
        <v>277</v>
      </c>
      <c r="F50" s="22" t="s">
        <v>353</v>
      </c>
      <c r="G50" s="19" t="s">
        <v>278</v>
      </c>
      <c r="H50" s="22" t="s">
        <v>399</v>
      </c>
      <c r="I50" s="19" t="s">
        <v>279</v>
      </c>
      <c r="J50" s="20">
        <f>79200/1000</f>
        <v>79.2</v>
      </c>
      <c r="K50" s="22" t="s">
        <v>441</v>
      </c>
      <c r="L50" s="19" t="s">
        <v>280</v>
      </c>
      <c r="M50" s="19" t="s">
        <v>281</v>
      </c>
      <c r="N50" s="19" t="s">
        <v>36</v>
      </c>
      <c r="O50" s="19"/>
      <c r="P50" s="28">
        <f>79200/1000</f>
        <v>79.2</v>
      </c>
      <c r="Q50" s="19" t="s">
        <v>282</v>
      </c>
      <c r="R50" s="21"/>
      <c r="S50" s="21" t="s">
        <v>33</v>
      </c>
      <c r="AA50" s="9"/>
    </row>
    <row r="51" spans="1:28" ht="50.1" customHeight="1">
      <c r="A51" s="2">
        <v>38</v>
      </c>
      <c r="B51" s="19">
        <v>48</v>
      </c>
      <c r="C51" s="19"/>
      <c r="D51" s="19" t="s">
        <v>150</v>
      </c>
      <c r="E51" s="19" t="s">
        <v>283</v>
      </c>
      <c r="F51" s="22" t="s">
        <v>354</v>
      </c>
      <c r="G51" s="19" t="s">
        <v>284</v>
      </c>
      <c r="H51" s="22" t="s">
        <v>400</v>
      </c>
      <c r="I51" s="19" t="s">
        <v>285</v>
      </c>
      <c r="J51" s="20">
        <f>29200/450</f>
        <v>64.888888888888886</v>
      </c>
      <c r="K51" s="22" t="s">
        <v>442</v>
      </c>
      <c r="L51" s="19">
        <v>9478212310</v>
      </c>
      <c r="M51" s="19" t="s">
        <v>286</v>
      </c>
      <c r="N51" s="19" t="s">
        <v>36</v>
      </c>
      <c r="O51" s="19"/>
      <c r="P51" s="28">
        <f>29200/450</f>
        <v>64.888888888888886</v>
      </c>
      <c r="Q51" s="19" t="s">
        <v>451</v>
      </c>
      <c r="R51" s="21"/>
      <c r="S51" s="21" t="s">
        <v>33</v>
      </c>
      <c r="AA51" s="9"/>
    </row>
    <row r="52" spans="1:28" ht="50.1" customHeight="1">
      <c r="A52" s="2">
        <v>26</v>
      </c>
      <c r="B52" s="19">
        <v>49</v>
      </c>
      <c r="C52" s="19"/>
      <c r="D52" s="19" t="s">
        <v>150</v>
      </c>
      <c r="E52" s="19" t="s">
        <v>187</v>
      </c>
      <c r="F52" s="22" t="s">
        <v>347</v>
      </c>
      <c r="G52" s="19" t="s">
        <v>287</v>
      </c>
      <c r="H52" s="22" t="s">
        <v>401</v>
      </c>
      <c r="I52" s="19" t="s">
        <v>288</v>
      </c>
      <c r="J52" s="20">
        <f>31600/450</f>
        <v>70.222222222222229</v>
      </c>
      <c r="K52" s="22" t="s">
        <v>443</v>
      </c>
      <c r="L52" s="19" t="s">
        <v>289</v>
      </c>
      <c r="M52" s="19" t="s">
        <v>290</v>
      </c>
      <c r="N52" s="19" t="s">
        <v>30</v>
      </c>
      <c r="O52" s="19"/>
      <c r="P52" s="28">
        <f>31600/450</f>
        <v>70.222222222222229</v>
      </c>
      <c r="Q52" s="19" t="s">
        <v>142</v>
      </c>
      <c r="R52" s="21"/>
      <c r="S52" s="21" t="s">
        <v>33</v>
      </c>
      <c r="AA52" s="9"/>
    </row>
    <row r="53" spans="1:28" ht="50.1" customHeight="1">
      <c r="A53" s="2">
        <v>25</v>
      </c>
      <c r="B53" s="19">
        <v>50</v>
      </c>
      <c r="C53" s="19"/>
      <c r="D53" s="19" t="s">
        <v>150</v>
      </c>
      <c r="E53" s="19" t="s">
        <v>291</v>
      </c>
      <c r="F53" s="22" t="s">
        <v>355</v>
      </c>
      <c r="G53" s="19" t="s">
        <v>260</v>
      </c>
      <c r="H53" s="22" t="s">
        <v>394</v>
      </c>
      <c r="I53" s="19" t="s">
        <v>292</v>
      </c>
      <c r="J53" s="20">
        <f>32400/450</f>
        <v>72</v>
      </c>
      <c r="K53" s="22" t="s">
        <v>405</v>
      </c>
      <c r="L53" s="19" t="s">
        <v>293</v>
      </c>
      <c r="M53" s="19" t="s">
        <v>294</v>
      </c>
      <c r="N53" s="19" t="s">
        <v>61</v>
      </c>
      <c r="O53" s="19"/>
      <c r="P53" s="28">
        <f>32400/450</f>
        <v>72</v>
      </c>
      <c r="Q53" s="19" t="s">
        <v>295</v>
      </c>
      <c r="R53" s="21"/>
      <c r="S53" s="21" t="s">
        <v>33</v>
      </c>
      <c r="AA53" s="9"/>
    </row>
    <row r="54" spans="1:28" ht="19.5" customHeight="1">
      <c r="Z54" s="1"/>
    </row>
  </sheetData>
  <sortState ref="A4:AB53">
    <sortCondition ref="B4"/>
  </sortState>
  <mergeCells count="4">
    <mergeCell ref="E3:F3"/>
    <mergeCell ref="G3:H3"/>
    <mergeCell ref="A1:Q1"/>
    <mergeCell ref="A2:Q2"/>
  </mergeCells>
  <pageMargins left="0.33" right="0.22" top="0.37" bottom="0" header="0.26" footer="0.2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hkl</dc:creator>
  <cp:lastModifiedBy>hkl</cp:lastModifiedBy>
  <cp:lastPrinted>2019-06-20T03:04:59Z</cp:lastPrinted>
  <dcterms:created xsi:type="dcterms:W3CDTF">2017-08-30T07:40:24Z</dcterms:created>
  <dcterms:modified xsi:type="dcterms:W3CDTF">2020-01-07T04:53:53Z</dcterms:modified>
</cp:coreProperties>
</file>