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5030" windowHeight="7590" firstSheet="1" activeTab="1"/>
  </bookViews>
  <sheets>
    <sheet name="PUNJABI LIST" sheetId="1" r:id="rId1"/>
    <sheet name="ALL LIST" sheetId="2" r:id="rId2"/>
  </sheets>
  <definedNames>
    <definedName name="_xlnm._FilterDatabase" localSheetId="1" hidden="1">'ALL LIST'!$A$3:$R$53</definedName>
    <definedName name="_xlnm._FilterDatabase" localSheetId="0" hidden="1">'PUNJABI LIST'!$E$1:$E$52</definedName>
  </definedNames>
  <calcPr calcId="125725"/>
</workbook>
</file>

<file path=xl/calcChain.xml><?xml version="1.0" encoding="utf-8"?>
<calcChain xmlns="http://schemas.openxmlformats.org/spreadsheetml/2006/main">
  <c r="L8" i="2"/>
  <c r="M4"/>
  <c r="M63"/>
  <c r="L63"/>
  <c r="M62"/>
  <c r="M41"/>
  <c r="M28"/>
  <c r="M40"/>
  <c r="M36"/>
  <c r="M46"/>
  <c r="M16"/>
  <c r="M45"/>
  <c r="M52"/>
  <c r="M47"/>
  <c r="M37"/>
  <c r="M39"/>
  <c r="M33"/>
  <c r="M42"/>
  <c r="M64"/>
  <c r="M44"/>
  <c r="M43"/>
  <c r="M50"/>
  <c r="M48"/>
  <c r="M51"/>
  <c r="M32"/>
  <c r="L32"/>
  <c r="L21"/>
  <c r="M24"/>
  <c r="M31"/>
  <c r="L31"/>
  <c r="M26"/>
  <c r="M27"/>
  <c r="M49"/>
  <c r="M30"/>
  <c r="M17"/>
  <c r="M22"/>
  <c r="M19"/>
  <c r="M35"/>
  <c r="M13"/>
  <c r="M15"/>
  <c r="M14"/>
  <c r="M7"/>
  <c r="H42" i="1"/>
  <c r="H7"/>
  <c r="H41"/>
  <c r="H40"/>
  <c r="H39"/>
  <c r="H38"/>
  <c r="H37"/>
  <c r="H36"/>
  <c r="H35"/>
  <c r="H34"/>
  <c r="G34"/>
  <c r="H33"/>
  <c r="H32"/>
  <c r="H31"/>
  <c r="H30"/>
  <c r="H28"/>
  <c r="H27"/>
  <c r="H25"/>
  <c r="H24"/>
  <c r="H23"/>
  <c r="H22"/>
  <c r="H21"/>
  <c r="H20"/>
  <c r="G18"/>
  <c r="G16"/>
</calcChain>
</file>

<file path=xl/sharedStrings.xml><?xml version="1.0" encoding="utf-8"?>
<sst xmlns="http://schemas.openxmlformats.org/spreadsheetml/2006/main" count="1047" uniqueCount="606">
  <si>
    <t>LVI nM:</t>
  </si>
  <si>
    <t xml:space="preserve">isiKE`rQI d` n`m </t>
  </si>
  <si>
    <t xml:space="preserve">isiKE`rQI dy ipq` d` n`m </t>
  </si>
  <si>
    <t>jnm qrIK</t>
  </si>
  <si>
    <t xml:space="preserve">kYt`grI </t>
  </si>
  <si>
    <t>dsvIN ivcoN s`ry iviSE~ ivcoN p`s hY j~ nhI</t>
  </si>
  <si>
    <t>10+2 ivc pR`pq EMk/</t>
  </si>
  <si>
    <t>pRqISq EMk</t>
  </si>
  <si>
    <t>ivB`g vlo kIqI kOsilMg EDIn d`Kl` hoieE`</t>
  </si>
  <si>
    <t>mYnjmYNt koty r`hI BrqI kIqI geI</t>
  </si>
  <si>
    <t>isD` d`Kl` kIq` igE`</t>
  </si>
  <si>
    <t>ivSyS kQn</t>
  </si>
  <si>
    <t>privMdr kOr</t>
  </si>
  <si>
    <t>hrBjn isMG</t>
  </si>
  <si>
    <t>BC</t>
  </si>
  <si>
    <t xml:space="preserve">GEN </t>
  </si>
  <si>
    <t>suKivMdr isMG</t>
  </si>
  <si>
    <t>gurbcn isMG</t>
  </si>
  <si>
    <t>SC</t>
  </si>
  <si>
    <t>krn jIq kOr</t>
  </si>
  <si>
    <t>DrimMdr isMG</t>
  </si>
  <si>
    <t>h~</t>
  </si>
  <si>
    <t>_</t>
  </si>
  <si>
    <t>jsvMq isMG</t>
  </si>
  <si>
    <t>svrn` r`xI</t>
  </si>
  <si>
    <t>Plk isMG</t>
  </si>
  <si>
    <t>bUt` isMG</t>
  </si>
  <si>
    <t xml:space="preserve">ErSdIp </t>
  </si>
  <si>
    <t>hrBjn l`l</t>
  </si>
  <si>
    <t>jsivMdr isMG</t>
  </si>
  <si>
    <t>sul@Kx isMG</t>
  </si>
  <si>
    <t>sukoml</t>
  </si>
  <si>
    <t>suryS kum`r</t>
  </si>
  <si>
    <t>ipREMk` r`xI</t>
  </si>
  <si>
    <t>Am pRk`S</t>
  </si>
  <si>
    <r>
      <t>fI.EYl.EYf/eI.tI.tI.</t>
    </r>
    <r>
      <rPr>
        <sz val="18"/>
        <color theme="1"/>
        <rFont val="Amritboli"/>
      </rPr>
      <t xml:space="preserve"> ifplomw kors SYSn 2016-2018 </t>
    </r>
    <r>
      <rPr>
        <sz val="18"/>
        <color theme="1"/>
        <rFont val="Amrit-Lipi2"/>
        <charset val="2"/>
      </rPr>
      <t xml:space="preserve"> </t>
    </r>
  </si>
  <si>
    <t>ErSpRIq</t>
  </si>
  <si>
    <t>lKivMdr isMG</t>
  </si>
  <si>
    <t>GEN</t>
  </si>
  <si>
    <t>EnIS` r`xI</t>
  </si>
  <si>
    <t>m`lk isMG</t>
  </si>
  <si>
    <t>sonIE`</t>
  </si>
  <si>
    <t>Eivn`S cMdr</t>
  </si>
  <si>
    <t>sunIq` r`xI</t>
  </si>
  <si>
    <t>Bjn l`l</t>
  </si>
  <si>
    <t>blivMdr kor</t>
  </si>
  <si>
    <t>iCMdr isMG</t>
  </si>
  <si>
    <t>jSndIp kOr</t>
  </si>
  <si>
    <t>su@c` isMG</t>
  </si>
  <si>
    <t>sMqoS r`xI</t>
  </si>
  <si>
    <t>jsvMq l`l</t>
  </si>
  <si>
    <t>gurjMt isMG</t>
  </si>
  <si>
    <t>gurmIq isMG</t>
  </si>
  <si>
    <t>05.07.1993</t>
  </si>
  <si>
    <t>Sihn`z</t>
  </si>
  <si>
    <t>08.11.1998</t>
  </si>
  <si>
    <t xml:space="preserve">ipREMk` </t>
  </si>
  <si>
    <t>som pRk`S</t>
  </si>
  <si>
    <t>29.09.1998</t>
  </si>
  <si>
    <t>bljIq kor</t>
  </si>
  <si>
    <t>jgdIS l`l</t>
  </si>
  <si>
    <t>04.03.1999</t>
  </si>
  <si>
    <t>qrsym isMG</t>
  </si>
  <si>
    <t>Drm p`l</t>
  </si>
  <si>
    <t>06.02.1998</t>
  </si>
  <si>
    <t>Eivn`S kOr</t>
  </si>
  <si>
    <t>gurn`m isMG</t>
  </si>
  <si>
    <t>19.10.1998</t>
  </si>
  <si>
    <t>moink` r`xI</t>
  </si>
  <si>
    <t>muKiqE`r isMG</t>
  </si>
  <si>
    <t>10.07.1997</t>
  </si>
  <si>
    <t>ipRMk` r`xI</t>
  </si>
  <si>
    <t>imlK r`j</t>
  </si>
  <si>
    <t>10.04.1998</t>
  </si>
  <si>
    <t>pUnm r`xI</t>
  </si>
  <si>
    <t>ryK` r`xI</t>
  </si>
  <si>
    <t>jsbIr kOr</t>
  </si>
  <si>
    <t>surjIq isMG</t>
  </si>
  <si>
    <t>28.11.1997</t>
  </si>
  <si>
    <t>15.09.1997</t>
  </si>
  <si>
    <t>ivjY kum`r</t>
  </si>
  <si>
    <t>18.03.1999</t>
  </si>
  <si>
    <t>sYPI</t>
  </si>
  <si>
    <t>rijMdr isMG Dvn</t>
  </si>
  <si>
    <t>19.08.1995</t>
  </si>
  <si>
    <t>gurcrn isMG</t>
  </si>
  <si>
    <t>jgdIS isMG</t>
  </si>
  <si>
    <t>01.09.1997</t>
  </si>
  <si>
    <t>gurpRIq isMG</t>
  </si>
  <si>
    <t>surYx isMG</t>
  </si>
  <si>
    <t>18.05.1996</t>
  </si>
  <si>
    <t>mMgq isMG</t>
  </si>
  <si>
    <t>jIq isMG</t>
  </si>
  <si>
    <t>20.10.1994</t>
  </si>
  <si>
    <t>ikrSn` r`xI</t>
  </si>
  <si>
    <t>blvMq isMG</t>
  </si>
  <si>
    <t>22.04.1989</t>
  </si>
  <si>
    <t>pRvIn kum`rI</t>
  </si>
  <si>
    <t>mlkIq isMG</t>
  </si>
  <si>
    <t>17.06.1997</t>
  </si>
  <si>
    <t>EmrjIq kOr</t>
  </si>
  <si>
    <t>dys` isMG</t>
  </si>
  <si>
    <t>10.01.1995</t>
  </si>
  <si>
    <t>vIrp`l kOr</t>
  </si>
  <si>
    <t>04.01.1998</t>
  </si>
  <si>
    <t>sc</t>
  </si>
  <si>
    <t>r`kyS kum`r</t>
  </si>
  <si>
    <t>sumyr cMd</t>
  </si>
  <si>
    <t>05.08.1994</t>
  </si>
  <si>
    <t>som~ r`xI</t>
  </si>
  <si>
    <t>11.03.1996</t>
  </si>
  <si>
    <t>pRvIn r`xI</t>
  </si>
  <si>
    <t>sohn isMG</t>
  </si>
  <si>
    <t>08.09.1995</t>
  </si>
  <si>
    <t>14.02.1999</t>
  </si>
  <si>
    <t>12.04.1998</t>
  </si>
  <si>
    <t>28.08.1997</t>
  </si>
  <si>
    <t>07.03.1998</t>
  </si>
  <si>
    <t>12.10.1998</t>
  </si>
  <si>
    <t>16.08.1998</t>
  </si>
  <si>
    <t>07.05.1994</t>
  </si>
  <si>
    <t>30.01.1993</t>
  </si>
  <si>
    <t>13.09.1996</t>
  </si>
  <si>
    <t>31.03.1999</t>
  </si>
  <si>
    <t>25.03.1989</t>
  </si>
  <si>
    <t>20.09.1999</t>
  </si>
  <si>
    <t>16.08.1989</t>
  </si>
  <si>
    <t>28.07.1998</t>
  </si>
  <si>
    <t>soPIE`</t>
  </si>
  <si>
    <t>sMjIv kum`r</t>
  </si>
  <si>
    <t>31.01.1998</t>
  </si>
  <si>
    <t>ikRSn kum`r</t>
  </si>
  <si>
    <t>10.02.1998</t>
  </si>
  <si>
    <t>14.09.1997</t>
  </si>
  <si>
    <t>STUDENTS NAME</t>
  </si>
  <si>
    <t>FATHER NAME</t>
  </si>
  <si>
    <t>UID NO.</t>
  </si>
  <si>
    <t>A/C NO.</t>
  </si>
  <si>
    <t>CONTACT NO</t>
  </si>
  <si>
    <t>ADDRESS</t>
  </si>
  <si>
    <t xml:space="preserve">MOTHER NAME </t>
  </si>
  <si>
    <t>G/B</t>
  </si>
  <si>
    <t>ARASHPREET</t>
  </si>
  <si>
    <t>LAKHWINDER SINGH</t>
  </si>
  <si>
    <t>GAGANDEEP</t>
  </si>
  <si>
    <t xml:space="preserve">G </t>
  </si>
  <si>
    <t>330392461770</t>
  </si>
  <si>
    <t>99145-30685</t>
  </si>
  <si>
    <t>NEAR KUTI ROAD, GURU HAR SAHAI, DISTT FEROZEPUR</t>
  </si>
  <si>
    <t>ANISHA RANI</t>
  </si>
  <si>
    <t>MALAK SINGH</t>
  </si>
  <si>
    <t>GURDEEEP RANI</t>
  </si>
  <si>
    <t>G</t>
  </si>
  <si>
    <t>821201651770</t>
  </si>
  <si>
    <t>VILL. DONA MATTAR, P.O. KHUNDER UTTAR, TEHSIL GURU HAR SAHAI, DISTT. FEROZEPUR</t>
  </si>
  <si>
    <t>99159-88631, 94175-52296</t>
  </si>
  <si>
    <t xml:space="preserve">SONIA </t>
  </si>
  <si>
    <t>AVINASH CHANDER</t>
  </si>
  <si>
    <t>MONIKA RANI</t>
  </si>
  <si>
    <t>719255455852</t>
  </si>
  <si>
    <t>HOUSE NO. 75, WARD NO. 5, KOHLI STREET, GURU HAR SAHAI, DISTT FEROZEPUR</t>
  </si>
  <si>
    <t>78142-01141</t>
  </si>
  <si>
    <t>PARWINDER KAUR</t>
  </si>
  <si>
    <t>HARBHAJAN SINGH</t>
  </si>
  <si>
    <t>GURMEET KAUR</t>
  </si>
  <si>
    <t>205868819611</t>
  </si>
  <si>
    <t>94783-18870, 94783-18817</t>
  </si>
  <si>
    <t>VIL. MOHAN KE UTTAR, P.O. PINDI, TEHSIL GURU HAR SAHAI, DISTT. FEROZEPUR</t>
  </si>
  <si>
    <t>SUKHWINDER SINGH</t>
  </si>
  <si>
    <t>GURBACHAN SINGH</t>
  </si>
  <si>
    <t>SUSHIL KUMARI</t>
  </si>
  <si>
    <t>B</t>
  </si>
  <si>
    <t>543308935036</t>
  </si>
  <si>
    <t>97819-25688, 97819-25624</t>
  </si>
  <si>
    <t>V.P.O. MAMDOT UTTAR, TEHSIL &amp; DISTT. FEROZEPUR</t>
  </si>
  <si>
    <t>KARAN JEET KAUR</t>
  </si>
  <si>
    <t>DHARMINDER SINGH</t>
  </si>
  <si>
    <t>DALJEET KAUR</t>
  </si>
  <si>
    <t>667290058065</t>
  </si>
  <si>
    <t>87259-04572</t>
  </si>
  <si>
    <t>BASTI LAKHMIRPURA, TEHSIL &amp; DISTT. FEROZEPUR</t>
  </si>
  <si>
    <t>JASWANT SINGH</t>
  </si>
  <si>
    <t>SWARNA RANI</t>
  </si>
  <si>
    <t xml:space="preserve">FALAK SINGH </t>
  </si>
  <si>
    <t>AJIT KAUR</t>
  </si>
  <si>
    <t>379708455030</t>
  </si>
  <si>
    <t>99145-54006</t>
  </si>
  <si>
    <t xml:space="preserve">ARSHDEEP </t>
  </si>
  <si>
    <t>SHAKUNTLA DEVI</t>
  </si>
  <si>
    <t>HARBHAJAN LAL</t>
  </si>
  <si>
    <t>970205133193</t>
  </si>
  <si>
    <t>98153-73908, 01685-248236</t>
  </si>
  <si>
    <t>VIL. BAJE KE , P.O. PINDI, TEHSIL GURU HAR SAHAI, DISTT. FEROZEPUR</t>
  </si>
  <si>
    <t xml:space="preserve">SUKOMAL </t>
  </si>
  <si>
    <t>SURESH KUMAR</t>
  </si>
  <si>
    <t>SUMAN RANI</t>
  </si>
  <si>
    <t>589699524706</t>
  </si>
  <si>
    <t>94172-12200</t>
  </si>
  <si>
    <t>V.P.O. MANDI LADHUKA, DISTT FAZILKA.  152123</t>
  </si>
  <si>
    <t>PRIYANKA RANI</t>
  </si>
  <si>
    <t>OM PARKASH</t>
  </si>
  <si>
    <t>VEERA RANI</t>
  </si>
  <si>
    <t>416787008409</t>
  </si>
  <si>
    <t>99153-45198</t>
  </si>
  <si>
    <t>VIL. MOHAN KE HITHAR, P.O. PINDI, TEHSIL GURU HAR SAHAI, DISTT. FEROZEPUR</t>
  </si>
  <si>
    <t>BALWINDER KAUR</t>
  </si>
  <si>
    <t>CHHINDER SINGH</t>
  </si>
  <si>
    <t>SUMITRA BAI</t>
  </si>
  <si>
    <t>604157068631</t>
  </si>
  <si>
    <t>95924-75415, 98553-59959</t>
  </si>
  <si>
    <t>VILL. ISA PANJAGRAIN, P.O. PANJE KE UTTAR, TEHSIL GURU HAR SAHAI, DISTT FEROZEPUR</t>
  </si>
  <si>
    <t>JASHANDEEP KAUR</t>
  </si>
  <si>
    <t>SUCHA SINGH</t>
  </si>
  <si>
    <t>HARWINDER KAUR</t>
  </si>
  <si>
    <t>504718479976</t>
  </si>
  <si>
    <t>99140-45171</t>
  </si>
  <si>
    <t xml:space="preserve">W/O GURSEWAK SINGH, MUKTSAR ROAD, GILL MEDICAL HAL, GURU HAR SAHAI DISTT FEROZEPUR. </t>
  </si>
  <si>
    <t>SANTOSH RANI</t>
  </si>
  <si>
    <t>JASWANT LAL</t>
  </si>
  <si>
    <t>SHINDERPAL KAUR</t>
  </si>
  <si>
    <t>98552-70731</t>
  </si>
  <si>
    <t>V.P.O. PINDI, TEHSIL GURU HAR SAHAI, DISTT FEROZEPUR</t>
  </si>
  <si>
    <t>PARKASH RANI</t>
  </si>
  <si>
    <t>400103226697</t>
  </si>
  <si>
    <t>99147-45368, 94645-45368</t>
  </si>
  <si>
    <t xml:space="preserve">PRIYANKA  </t>
  </si>
  <si>
    <t>SOM PARKASH</t>
  </si>
  <si>
    <t>PARAMJEET KAUR</t>
  </si>
  <si>
    <t>459937277870</t>
  </si>
  <si>
    <t>98557-63984</t>
  </si>
  <si>
    <t>VIL. WASAL MOHAN KE UTTAR, P.O. PINDI, TEHSIL GURU HAR SAHAI, DISTT. FEROZEPUR</t>
  </si>
  <si>
    <t>BALJEET KAUR</t>
  </si>
  <si>
    <t>JAGDISH LAL</t>
  </si>
  <si>
    <t>JASWINDER KAUR</t>
  </si>
  <si>
    <t>588318967879</t>
  </si>
  <si>
    <t>98146-17478</t>
  </si>
  <si>
    <t>TARSEM SINGH</t>
  </si>
  <si>
    <t>DHARAM PAL</t>
  </si>
  <si>
    <t>957310121927</t>
  </si>
  <si>
    <t>98140-49004</t>
  </si>
  <si>
    <t>VILL. LAIPO, P.O. RANJITGARH, TEHSIL GURU HAR SAHAI, DISTT. FEROZEPUR</t>
  </si>
  <si>
    <t>AVINASH KAUR</t>
  </si>
  <si>
    <t>GURNAAM SINGH</t>
  </si>
  <si>
    <t>AWARN KAUR</t>
  </si>
  <si>
    <t>819280185866</t>
  </si>
  <si>
    <t>90560-40009, 97813-31800</t>
  </si>
  <si>
    <t xml:space="preserve">V.P.O. PANJE KE HITHAR, THE GURU HAR SAHAI, DISTT FEROZEPUR. </t>
  </si>
  <si>
    <t xml:space="preserve">MONIKA RANI </t>
  </si>
  <si>
    <t xml:space="preserve">MUKHTIAR SINGH </t>
  </si>
  <si>
    <t>KAILASH RANI</t>
  </si>
  <si>
    <t>94172-18835</t>
  </si>
  <si>
    <t xml:space="preserve">VILL. DONA  BHADRU, TEHSIL GURU HAR SAHAI, DISTT FEROZEPUR. </t>
  </si>
  <si>
    <t>PRINKA RANI</t>
  </si>
  <si>
    <t>MILAKH RAJ</t>
  </si>
  <si>
    <t>RAJ RANI</t>
  </si>
  <si>
    <t>99145-28639</t>
  </si>
  <si>
    <t>VILL. NANARIA KHOKAR, TEHSIL GURU HAR SAHAI, DISTT FEROZEPUR</t>
  </si>
  <si>
    <t>JASBEER KAUR</t>
  </si>
  <si>
    <t>SURJEET SINGH</t>
  </si>
  <si>
    <t>GURWINDER KAUR</t>
  </si>
  <si>
    <t>95307-05303</t>
  </si>
  <si>
    <t>POONAM RANI</t>
  </si>
  <si>
    <t>RAJNI  RANI</t>
  </si>
  <si>
    <t>256340062540</t>
  </si>
  <si>
    <t>98140-38473</t>
  </si>
  <si>
    <t>GURU HAR SAHAI, DISTT FEROZEPUR</t>
  </si>
  <si>
    <t xml:space="preserve">CBSE </t>
  </si>
  <si>
    <t>VIJAY KUMAR</t>
  </si>
  <si>
    <t>SURJEET KAUR</t>
  </si>
  <si>
    <t>850774423082</t>
  </si>
  <si>
    <t>98148-85071</t>
  </si>
  <si>
    <t>VIL. MOHAN KE HITHAR (BASTI GOBIND GARH), P.O. PINDI, TEHSIL GURU HAR SAHAI, DISTT. FEROZEPUR</t>
  </si>
  <si>
    <t>MAHINDER SINGH</t>
  </si>
  <si>
    <t>ANJU BALA</t>
  </si>
  <si>
    <t>GURDIAL SINGH</t>
  </si>
  <si>
    <t>DAULAT RAM</t>
  </si>
  <si>
    <t>SHAFFY</t>
  </si>
  <si>
    <t>RAJINDER SINGH DHAWAN</t>
  </si>
  <si>
    <t xml:space="preserve">HARVINDER KAUR DHAWAN </t>
  </si>
  <si>
    <t>754944040046</t>
  </si>
  <si>
    <t>95920-05432, 98148-65637</t>
  </si>
  <si>
    <t>NEAR POTIMALA, GURU HAR SAHAI, DISTT FEROZEPUR</t>
  </si>
  <si>
    <t>JAGDISH SINGH</t>
  </si>
  <si>
    <t>GURCHARAN SINGH</t>
  </si>
  <si>
    <t>KRISHNA RANI</t>
  </si>
  <si>
    <t>88725-60133</t>
  </si>
  <si>
    <t xml:space="preserve">VILL CHAK  MEGHA WIRAN, P.O. PINDI, DISTT FEROZEPUR. </t>
  </si>
  <si>
    <t>GURPREET SINGH</t>
  </si>
  <si>
    <t xml:space="preserve">SURAYAN SINGH </t>
  </si>
  <si>
    <t>AMARA BAI</t>
  </si>
  <si>
    <t>947245905258</t>
  </si>
  <si>
    <t>81960-30125</t>
  </si>
  <si>
    <t xml:space="preserve">MANGHAT SINGH </t>
  </si>
  <si>
    <t>JEET SINGH</t>
  </si>
  <si>
    <t>LALO BAI</t>
  </si>
  <si>
    <t>696228471230</t>
  </si>
  <si>
    <t xml:space="preserve">REKHA RANI </t>
  </si>
  <si>
    <t xml:space="preserve">KRISHAN KUMAR </t>
  </si>
  <si>
    <t>SEETA RANI</t>
  </si>
  <si>
    <t>98144-86659, 99141-86659</t>
  </si>
  <si>
    <t>11.11.1987</t>
  </si>
  <si>
    <t>336722606445</t>
  </si>
  <si>
    <t>99143-77400, 95924-00926</t>
  </si>
  <si>
    <t>V.P.O PANJE KE UTTAR, TEHSIL GURU HAR SAHAI, DISTT FEROZEPUR</t>
  </si>
  <si>
    <t>ATMA RANI</t>
  </si>
  <si>
    <t>22.08.1993</t>
  </si>
  <si>
    <t>236256675728</t>
  </si>
  <si>
    <t>89684-11387, 99143-36235</t>
  </si>
  <si>
    <t>EMjU b`l`</t>
  </si>
  <si>
    <t>guridE`l isMG</t>
  </si>
  <si>
    <t>roihq kum`r</t>
  </si>
  <si>
    <t>dolq r`m</t>
  </si>
  <si>
    <t>SOFFIA</t>
  </si>
  <si>
    <t>SANJEEV KUMAR</t>
  </si>
  <si>
    <t>488733891032</t>
  </si>
  <si>
    <t>9855507787, 99140-32510</t>
  </si>
  <si>
    <t>D/O SANJEEV KUMAR, ADRASH NAGAR, GURU HAR SAHAI, DISTT FEROZEPUR 152022</t>
  </si>
  <si>
    <t>GAGANDEEP KAUR</t>
  </si>
  <si>
    <t>SURINDER SINGH</t>
  </si>
  <si>
    <t>JASWINDER SINGH</t>
  </si>
  <si>
    <t>GURNOOR KAUR</t>
  </si>
  <si>
    <t>NAGENDER SINGH</t>
  </si>
  <si>
    <t>KAJAL RANI</t>
  </si>
  <si>
    <t>FAKIR CHAND</t>
  </si>
  <si>
    <t>KULWINDER KAUR</t>
  </si>
  <si>
    <t>BAKHSHISH SINGH</t>
  </si>
  <si>
    <t>AMIT KAMBOJ</t>
  </si>
  <si>
    <t>BALWANT RAI</t>
  </si>
  <si>
    <t>GURBINDER SINGH</t>
  </si>
  <si>
    <t>MALKEET SINGH</t>
  </si>
  <si>
    <t>03.03.1995</t>
  </si>
  <si>
    <t>580124684551</t>
  </si>
  <si>
    <t>9465907019, 9914800129</t>
  </si>
  <si>
    <t>V.P.O. CHANAN KHERA, TEHSIL ABOHAR DISTT FAZILKA</t>
  </si>
  <si>
    <t>02.05.1995</t>
  </si>
  <si>
    <t>08.01.1997</t>
  </si>
  <si>
    <t>474464345771</t>
  </si>
  <si>
    <t>88724-51352</t>
  </si>
  <si>
    <t>01.04.1999</t>
  </si>
  <si>
    <t>306634940816</t>
  </si>
  <si>
    <t>94636-24159</t>
  </si>
  <si>
    <t>VILL MATTAR UTTAR</t>
  </si>
  <si>
    <t>02.1.1994</t>
  </si>
  <si>
    <t>633781339225</t>
  </si>
  <si>
    <t>85580-52003</t>
  </si>
  <si>
    <t>BALEL KE KAMAL, P.O. AMIR KHAS, TEHSIL JALALABAD, DISTT FAZILKA</t>
  </si>
  <si>
    <t>09.12.1996</t>
  </si>
  <si>
    <t>272126820665</t>
  </si>
  <si>
    <t>VILL CHUGHA , TEHSIL JALALABAD, DISTT FAZILKA</t>
  </si>
  <si>
    <t>851177450862</t>
  </si>
  <si>
    <t>98557-04836</t>
  </si>
  <si>
    <t>BASTI TIBBE WALI, GURU HAR SAHAI</t>
  </si>
  <si>
    <t>HARJEET KAUR</t>
  </si>
  <si>
    <t>RUPINDER SINGH</t>
  </si>
  <si>
    <t>MALKIT SINGH</t>
  </si>
  <si>
    <t>BAGICHA SINGH</t>
  </si>
  <si>
    <t>SURJIT SINGH</t>
  </si>
  <si>
    <t>RAJNI BALA</t>
  </si>
  <si>
    <t>TARSEM LAL</t>
  </si>
  <si>
    <t>AKASHDEEP SINGH</t>
  </si>
  <si>
    <t>SARDARA SINGH</t>
  </si>
  <si>
    <t>SHEHNAZ</t>
  </si>
  <si>
    <t>GURLEEN KAUR</t>
  </si>
  <si>
    <t>JASVEER SINGH</t>
  </si>
  <si>
    <t>MANISH SINGH</t>
  </si>
  <si>
    <t>DES SINGH</t>
  </si>
  <si>
    <t>BANSO BAI</t>
  </si>
  <si>
    <t>02.02.1999</t>
  </si>
  <si>
    <t>355745757037</t>
  </si>
  <si>
    <t>NEAR CENTRAL WARD HOUSE FEROZEPUR ROAD FAZ WORD NO 2 FAZILKA</t>
  </si>
  <si>
    <t>BALDEV KAUR</t>
  </si>
  <si>
    <t>10.07.1994</t>
  </si>
  <si>
    <t>491008125157</t>
  </si>
  <si>
    <t>98145-68204</t>
  </si>
  <si>
    <t>VILL CHUGHA, TEHSIL GURU HAR SAHAI, DISTT FEROZEPUR</t>
  </si>
  <si>
    <t>KARMJEET KAUR</t>
  </si>
  <si>
    <t>04.12.1996</t>
  </si>
  <si>
    <t>NARINDER KAUR</t>
  </si>
  <si>
    <t>SC GOVT JOB</t>
  </si>
  <si>
    <t>431903146331</t>
  </si>
  <si>
    <t>98554-00625</t>
  </si>
  <si>
    <t>VILL SAROOP SINGH WALA, TEHSIL GURU HAR SAHAI, DISTT FEROZEPUR</t>
  </si>
  <si>
    <t>14.01.1989</t>
  </si>
  <si>
    <t>GEETA RANI</t>
  </si>
  <si>
    <t>MANJEET KAUR</t>
  </si>
  <si>
    <t>HAKAM DEVI</t>
  </si>
  <si>
    <t>BALDEV KOUR</t>
  </si>
  <si>
    <t>KANHA RAM</t>
  </si>
  <si>
    <t>06.02.1997</t>
  </si>
  <si>
    <t>81988-22865, 99147-46075</t>
  </si>
  <si>
    <t>KARI KALAN P.O. LAKHO KE BEHRAM, DISTT FEROZEPUR</t>
  </si>
  <si>
    <t>SAROJ RANI</t>
  </si>
  <si>
    <t>KULWANT SINGH</t>
  </si>
  <si>
    <t>CHARANJEET KAUR</t>
  </si>
  <si>
    <t>22.08.1984</t>
  </si>
  <si>
    <t>688554635543</t>
  </si>
  <si>
    <t>98144-27226</t>
  </si>
  <si>
    <t>VILL BULLA RAI HITTAR, P.O. CHAGHA RAI UTTAR, DISTT FEROZEPUR</t>
  </si>
  <si>
    <t>SURJIT KAUR</t>
  </si>
  <si>
    <t>27.11.1992</t>
  </si>
  <si>
    <t>973513141652</t>
  </si>
  <si>
    <t>PARVEEN RANI</t>
  </si>
  <si>
    <t>26.03.1989</t>
  </si>
  <si>
    <t>S.NO Z, H.NO. 39, GURU HAR SAHAI, DISTT FEROZEPUR</t>
  </si>
  <si>
    <t>17.05.1996</t>
  </si>
  <si>
    <t>643599642164</t>
  </si>
  <si>
    <t>97815-22932</t>
  </si>
  <si>
    <t>VILL BASTI SAHANK THE GURU HAR SAHAI, DISTT FEROZEPUR</t>
  </si>
  <si>
    <t>BALWINDER SINGH</t>
  </si>
  <si>
    <t>04.11.1995</t>
  </si>
  <si>
    <t>455594766720</t>
  </si>
  <si>
    <t>97792-53853</t>
  </si>
  <si>
    <t>VILL KANIAN WALI KHURD, DISTT FARIDKOT</t>
  </si>
  <si>
    <t>SC LABHPATRI</t>
  </si>
  <si>
    <t>BC GOVT JOB</t>
  </si>
  <si>
    <t>BC LABHPATRI</t>
  </si>
  <si>
    <t>TASVEER KAUR</t>
  </si>
  <si>
    <t>IQBAL SINGH</t>
  </si>
  <si>
    <t>HARBANS KAUR</t>
  </si>
  <si>
    <t>878921551210</t>
  </si>
  <si>
    <t>9814900283, 9855900283</t>
  </si>
  <si>
    <t>NEAR KRISHNA MANDIR MANDI GURU HAR SAHAI, FEROZEPUR 152022</t>
  </si>
  <si>
    <t>NEETU BALA</t>
  </si>
  <si>
    <t>TILAK RAJ</t>
  </si>
  <si>
    <t>BIMLA RANI</t>
  </si>
  <si>
    <t>05.08.1998</t>
  </si>
  <si>
    <t>OBC GOVT JOB</t>
  </si>
  <si>
    <t>98559-99721, 98558-94441</t>
  </si>
  <si>
    <t>GURU NANAK NAGRI, MUKTSAR ROAD, GURU HAR SAHI</t>
  </si>
  <si>
    <t>ANIL KUMAR</t>
  </si>
  <si>
    <t>TARAWANTI</t>
  </si>
  <si>
    <t>24.04.1994</t>
  </si>
  <si>
    <t>VILL. GOLU KA, THE GURU HAR SAHAI, DISTT FEROZEPUR</t>
  </si>
  <si>
    <t>NEERAJ KUMAR</t>
  </si>
  <si>
    <t>USHA RANI</t>
  </si>
  <si>
    <t>88728-15070, 98550-13758</t>
  </si>
  <si>
    <t xml:space="preserve">VILL RUKNA BODLA, P.O. JIWAN ARAIN, TEHSIL GURU HAR SAHAI, DISTT FEROZEPUR. </t>
  </si>
  <si>
    <t xml:space="preserve">isiKE`rQI dy m`q` d` n`m </t>
  </si>
  <si>
    <t>ruipMdr isMG</t>
  </si>
  <si>
    <t>saravmeet new</t>
  </si>
  <si>
    <t>ROHIT KUMAR not attended</t>
  </si>
  <si>
    <t>CATEGORY</t>
  </si>
  <si>
    <t>SARVMEET</t>
  </si>
  <si>
    <t>JOGINDER KUMAR</t>
  </si>
  <si>
    <t>pbihs e'o</t>
  </si>
  <si>
    <t>oiBh pkbk</t>
  </si>
  <si>
    <t>w'fBek okDh</t>
  </si>
  <si>
    <t>e[bftzdo e'o</t>
  </si>
  <si>
    <t>r[ofpzdo f;zx</t>
  </si>
  <si>
    <t>r[oB{o e'o</t>
  </si>
  <si>
    <t>nfws ezp'i</t>
  </si>
  <si>
    <t>ekib okDh</t>
  </si>
  <si>
    <t>rrBdhg e'o</t>
  </si>
  <si>
    <t>;[fozdo f;zx</t>
  </si>
  <si>
    <t>nekPdhg f;zx</t>
  </si>
  <si>
    <t>joihs e'o</t>
  </si>
  <si>
    <t>r[obhB e'o</t>
  </si>
  <si>
    <t>wBhP f;zx</t>
  </si>
  <si>
    <t>;o'I okDh</t>
  </si>
  <si>
    <t>s;tho e'o</t>
  </si>
  <si>
    <t>Bhs{ pkbk</t>
  </si>
  <si>
    <t>Bhoi e[wko</t>
  </si>
  <si>
    <t>nfBb e[wko</t>
  </si>
  <si>
    <t>nftBkP uzdo</t>
  </si>
  <si>
    <t>I;tzs bkb</t>
  </si>
  <si>
    <t>so;/w bkb</t>
  </si>
  <si>
    <t>;[oihs f;zx</t>
  </si>
  <si>
    <t>pyPhP f;zx</t>
  </si>
  <si>
    <t>wbehs f;zx</t>
  </si>
  <si>
    <t>ceho uzd</t>
  </si>
  <si>
    <t>wfjzdo f;zx</t>
  </si>
  <si>
    <t>I;ftzdo f;zx</t>
  </si>
  <si>
    <t>;odkok f;zx</t>
  </si>
  <si>
    <t>d/; f;zx</t>
  </si>
  <si>
    <t>e[btzs f;zx</t>
  </si>
  <si>
    <t>fJepkb f;zx</t>
  </si>
  <si>
    <t>fsbe oki</t>
  </si>
  <si>
    <t>prhuk f;zx</t>
  </si>
  <si>
    <t>;otwhs</t>
  </si>
  <si>
    <t>Bkr/Ado f;zzx</t>
  </si>
  <si>
    <t>pbtzs okJ/</t>
  </si>
  <si>
    <t>ekjBk f;zx</t>
  </si>
  <si>
    <t>SUDESH RANI</t>
  </si>
  <si>
    <t>25.04.1994</t>
  </si>
  <si>
    <t>V.P.O. PINDI,DISTT-FEROZPUR TEH-GURUHARSAHAI</t>
  </si>
  <si>
    <t>rrBdhg</t>
  </si>
  <si>
    <t>r[odhg okDh</t>
  </si>
  <si>
    <t>g{Bw okDh</t>
  </si>
  <si>
    <t>joftzdo e'o</t>
  </si>
  <si>
    <t>r[owhs e'o</t>
  </si>
  <si>
    <t>thok okDh</t>
  </si>
  <si>
    <t>dbihs e'o</t>
  </si>
  <si>
    <t>fSzdogkb e'o</t>
  </si>
  <si>
    <t>I;ftzdo e'o</t>
  </si>
  <si>
    <t>gqekP okDh</t>
  </si>
  <si>
    <t>gowihs e'o</t>
  </si>
  <si>
    <t>gothB okDh</t>
  </si>
  <si>
    <t>r[oftzdo e'o</t>
  </si>
  <si>
    <t>;[fwsZok pkJh</t>
  </si>
  <si>
    <t>ntoB e'o</t>
  </si>
  <si>
    <t>e?bkP okDh</t>
  </si>
  <si>
    <t>oiBh okDh</t>
  </si>
  <si>
    <t>oki okDh</t>
  </si>
  <si>
    <t>;[wB okDh</t>
  </si>
  <si>
    <t>;hsk okDh</t>
  </si>
  <si>
    <t>Pe[zsbk d/th</t>
  </si>
  <si>
    <t>nwkok pkJh</t>
  </si>
  <si>
    <t>feqPBk okDh</t>
  </si>
  <si>
    <t>;[fPb e[wkoh</t>
  </si>
  <si>
    <t>;[oihs e'o</t>
  </si>
  <si>
    <t>bkb' pkJh</t>
  </si>
  <si>
    <t>wBihs e'o</t>
  </si>
  <si>
    <t>nihs e'o</t>
  </si>
  <si>
    <t>jopz; e'o</t>
  </si>
  <si>
    <t>pbd/t e'o</t>
  </si>
  <si>
    <t>jkew d/th</t>
  </si>
  <si>
    <t>fpwbk okDh</t>
  </si>
  <si>
    <t>rhsk okDh</t>
  </si>
  <si>
    <t>Bfozdo e'o</t>
  </si>
  <si>
    <t>joftzdo e'o XtB</t>
  </si>
  <si>
    <t>eowihs e'o</t>
  </si>
  <si>
    <t>pB;' pkJh</t>
  </si>
  <si>
    <t>uoBihs e'o</t>
  </si>
  <si>
    <t>T[Pk okDh</t>
  </si>
  <si>
    <t>skok tzzzsh</t>
  </si>
  <si>
    <t>;[d/P okDh</t>
  </si>
  <si>
    <t>PALO</t>
  </si>
  <si>
    <t>gkb'</t>
  </si>
  <si>
    <t>sMsQw dw nW: AYc. ky. AYl kwlj Aw&amp; AYjUkySn, gu~dV FMfI rof, gurUhrshwey (iProjpur)</t>
  </si>
  <si>
    <t>829677778161</t>
  </si>
  <si>
    <t>456204229477</t>
  </si>
  <si>
    <t>241920218621</t>
  </si>
  <si>
    <t>912246187592</t>
  </si>
  <si>
    <t>458496187565</t>
  </si>
  <si>
    <t>805763344024</t>
  </si>
  <si>
    <t>641230447639</t>
  </si>
  <si>
    <t>658846803365</t>
  </si>
  <si>
    <t>345739843806</t>
  </si>
  <si>
    <t>TOTAL STUDENTS FOR GIRLS =33</t>
  </si>
  <si>
    <t>TOTAL STUDENTS FOR BOYS =17</t>
  </si>
  <si>
    <t xml:space="preserve">STATE BANK OF INDIA/GURUHAR SAHAI/32362941187 </t>
  </si>
  <si>
    <t>PNB A/C-2361000100870026</t>
  </si>
  <si>
    <t>PNB A/C-2361000100870017</t>
  </si>
  <si>
    <t>PNB A/C-2361000100868410</t>
  </si>
  <si>
    <t>PNB A/C-2361000100869792</t>
  </si>
  <si>
    <t>PNB A/C-2361000100869303</t>
  </si>
  <si>
    <t>PNB A/C-2361000100869290</t>
  </si>
  <si>
    <t>PNB A/C- 2361000100869279</t>
  </si>
  <si>
    <t>PNB A/C-2361000100867299</t>
  </si>
  <si>
    <t>PNB A/C- 2361000100868395</t>
  </si>
  <si>
    <t>PNB A/C- 2361000100867378</t>
  </si>
  <si>
    <t>PNB A/C- 2361000100867192</t>
  </si>
  <si>
    <t>PNB A/C-2361000100868401</t>
  </si>
  <si>
    <t>PNB A/C-2361000100868377</t>
  </si>
  <si>
    <t>PNB A/C-2361000100869808</t>
  </si>
  <si>
    <t>PNB A/C-2361000100869783</t>
  </si>
  <si>
    <t>STATE BANK OF INDIA/GURUHAR SAHAI 32936972534</t>
  </si>
  <si>
    <t>STATE BANK OF PATIALA /GURUHARSAHAI/55147297916</t>
  </si>
  <si>
    <t>e'wb ezp'i</t>
  </si>
  <si>
    <t>b/y oki</t>
  </si>
  <si>
    <t>;[d/P e'o</t>
  </si>
  <si>
    <t>KOMAL KAMBOJ</t>
  </si>
  <si>
    <t>LEKH RAJ</t>
  </si>
  <si>
    <t>SUDESH KAUR</t>
  </si>
  <si>
    <t>10.12.1995</t>
  </si>
  <si>
    <t>VILL. DHANI SHAM CHAND WALI (BAJE KE) P.O PINDI TEHS. GURUHARSAHAI DISTT.FZR</t>
  </si>
  <si>
    <t>PNB A/C-2361000100867217</t>
  </si>
  <si>
    <t>PNB A/C-2361000100867271</t>
  </si>
  <si>
    <t>PNB A/C-2361000100867235</t>
  </si>
  <si>
    <t>PNB A/C-2361000100867314</t>
  </si>
  <si>
    <t>PNB A/C-2361000100867350</t>
  </si>
  <si>
    <t>PNB A/C-2361000100867332</t>
  </si>
  <si>
    <t>PNB/NEFT NODAL BRANCH PGB RRB/ 85421500002920</t>
  </si>
  <si>
    <t>PNB A/C-2361000100868386</t>
  </si>
  <si>
    <t>PNB A/C-2361000100869251</t>
  </si>
  <si>
    <t>PNB A/C-2361000100867253</t>
  </si>
  <si>
    <t>STATE BANK OF INDIA/JALALABAD /34739555688</t>
  </si>
  <si>
    <t>PNB/RANJIT GARH/1372001500008872</t>
  </si>
  <si>
    <t>789279876104</t>
  </si>
  <si>
    <t>97810-66631</t>
  </si>
  <si>
    <t>VILL-BASTI SAHAN KE GURU HAR SAHAI DISTT FIROZEPUR</t>
  </si>
  <si>
    <t>VILL-FATEH GARH GRHRI DISTT. FEROZEPUR</t>
  </si>
  <si>
    <t>DATE OF BIRTH</t>
  </si>
  <si>
    <t>725429638427</t>
  </si>
  <si>
    <t>950083751693</t>
  </si>
  <si>
    <t>838497590800</t>
  </si>
  <si>
    <t>-</t>
  </si>
  <si>
    <t>D.El.Ed./E.T.T SESSION-2016-218</t>
  </si>
  <si>
    <t>i'frzdo e[wko</t>
  </si>
  <si>
    <t>i;tho f;zzx</t>
  </si>
  <si>
    <t>8872390999 kiran sister</t>
  </si>
  <si>
    <t>BC gOVT JOB</t>
  </si>
  <si>
    <t>BC NOT APPLY</t>
  </si>
  <si>
    <t>SC NOT APPLY</t>
  </si>
  <si>
    <t xml:space="preserve">ErSpRIq </t>
  </si>
  <si>
    <t>feb</t>
  </si>
  <si>
    <t>april</t>
  </si>
  <si>
    <t>aug</t>
  </si>
  <si>
    <t>jan</t>
  </si>
  <si>
    <t>march</t>
  </si>
  <si>
    <t>july</t>
  </si>
  <si>
    <t>nov</t>
  </si>
  <si>
    <t>sept</t>
  </si>
  <si>
    <t>oct</t>
  </si>
  <si>
    <t>june</t>
  </si>
  <si>
    <r>
      <t>fI.EYl.EYf/eI.tI.tI.</t>
    </r>
    <r>
      <rPr>
        <sz val="18"/>
        <color theme="1"/>
        <rFont val="Amritboli"/>
      </rPr>
      <t xml:space="preserve">   2016-2018  </t>
    </r>
    <r>
      <rPr>
        <sz val="18"/>
        <color theme="1"/>
        <rFont val="Amrit-Lipi2"/>
        <charset val="2"/>
      </rPr>
      <t xml:space="preserve"> </t>
    </r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</si>
</sst>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8"/>
      <color theme="1"/>
      <name val="Amrit-Lipi2"/>
      <charset val="2"/>
    </font>
    <font>
      <sz val="18"/>
      <color theme="1"/>
      <name val="Amritboli"/>
    </font>
    <font>
      <sz val="13"/>
      <color theme="1"/>
      <name val="Amritboli"/>
    </font>
    <font>
      <sz val="10"/>
      <color theme="1"/>
      <name val="Amrit-Lipi2"/>
      <charset val="2"/>
    </font>
    <font>
      <sz val="11"/>
      <color theme="1"/>
      <name val="Amrit-Lipi2"/>
      <charset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Amrit-Lipi2"/>
      <charset val="2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Amrit-Lipi2"/>
      <charset val="2"/>
    </font>
    <font>
      <sz val="11"/>
      <color theme="1"/>
      <name val="Asees"/>
    </font>
    <font>
      <sz val="10"/>
      <color theme="1"/>
      <name val="Asees"/>
    </font>
    <font>
      <sz val="14"/>
      <color theme="1"/>
      <name val="Amritboli"/>
    </font>
    <font>
      <sz val="26"/>
      <color theme="1"/>
      <name val="Calibri"/>
      <family val="2"/>
      <scheme val="minor"/>
    </font>
    <font>
      <sz val="10"/>
      <name val="Amrit-Lipi2"/>
      <charset val="2"/>
    </font>
    <font>
      <sz val="10"/>
      <name val="Times New Roman"/>
      <family val="1"/>
    </font>
    <font>
      <sz val="10"/>
      <name val="Cambria"/>
      <family val="1"/>
      <scheme val="maj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sees"/>
    </font>
    <font>
      <sz val="11"/>
      <name val="Times New Roman"/>
      <family val="1"/>
    </font>
    <font>
      <sz val="11"/>
      <name val="Amrit-Lipi2"/>
      <charset val="2"/>
    </font>
    <font>
      <sz val="11"/>
      <name val="Asees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top"/>
    </xf>
    <xf numFmtId="0" fontId="5" fillId="0" borderId="1" xfId="0" applyFont="1" applyBorder="1"/>
    <xf numFmtId="0" fontId="4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9" fillId="0" borderId="0" xfId="0" applyFont="1"/>
    <xf numFmtId="0" fontId="7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9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/>
    <xf numFmtId="0" fontId="9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49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10" fillId="0" borderId="1" xfId="0" applyFont="1" applyBorder="1" applyAlignment="1">
      <alignment vertical="top"/>
    </xf>
    <xf numFmtId="49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14" fillId="0" borderId="0" xfId="0" applyFont="1"/>
    <xf numFmtId="2" fontId="10" fillId="0" borderId="5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0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left"/>
    </xf>
    <xf numFmtId="14" fontId="0" fillId="0" borderId="1" xfId="0" applyNumberFormat="1" applyFont="1" applyBorder="1"/>
    <xf numFmtId="0" fontId="5" fillId="0" borderId="1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0" fillId="0" borderId="0" xfId="0"/>
    <xf numFmtId="0" fontId="1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top"/>
    </xf>
    <xf numFmtId="0" fontId="24" fillId="0" borderId="1" xfId="0" applyFont="1" applyBorder="1" applyAlignment="1">
      <alignment vertical="top" wrapText="1"/>
    </xf>
    <xf numFmtId="14" fontId="18" fillId="0" borderId="1" xfId="0" applyNumberFormat="1" applyFont="1" applyBorder="1" applyAlignment="1">
      <alignment vertical="top" wrapText="1"/>
    </xf>
    <xf numFmtId="14" fontId="21" fillId="0" borderId="1" xfId="0" applyNumberFormat="1" applyFont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2" fontId="19" fillId="0" borderId="1" xfId="0" applyNumberFormat="1" applyFont="1" applyBorder="1" applyAlignment="1">
      <alignment horizontal="center" vertical="top" wrapText="1"/>
    </xf>
    <xf numFmtId="49" fontId="23" fillId="0" borderId="1" xfId="0" applyNumberFormat="1" applyFont="1" applyBorder="1" applyAlignment="1">
      <alignment vertical="top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/>
    </xf>
    <xf numFmtId="0" fontId="27" fillId="0" borderId="1" xfId="0" applyFont="1" applyBorder="1" applyAlignment="1">
      <alignment vertical="top"/>
    </xf>
    <xf numFmtId="14" fontId="23" fillId="0" borderId="1" xfId="0" applyNumberFormat="1" applyFont="1" applyBorder="1" applyAlignment="1">
      <alignment vertical="top"/>
    </xf>
    <xf numFmtId="0" fontId="26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14" fontId="23" fillId="0" borderId="1" xfId="0" applyNumberFormat="1" applyFont="1" applyBorder="1" applyAlignment="1">
      <alignment horizontal="center" vertical="top"/>
    </xf>
    <xf numFmtId="1" fontId="23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vertical="top"/>
    </xf>
    <xf numFmtId="2" fontId="23" fillId="0" borderId="1" xfId="0" applyNumberFormat="1" applyFont="1" applyBorder="1" applyAlignment="1">
      <alignment horizontal="center" vertical="top"/>
    </xf>
    <xf numFmtId="0" fontId="24" fillId="0" borderId="1" xfId="0" applyFont="1" applyBorder="1" applyAlignment="1">
      <alignment vertical="top"/>
    </xf>
    <xf numFmtId="0" fontId="19" fillId="0" borderId="1" xfId="0" applyFont="1" applyBorder="1" applyAlignment="1">
      <alignment vertical="top"/>
    </xf>
    <xf numFmtId="0" fontId="21" fillId="0" borderId="1" xfId="0" applyFont="1" applyBorder="1" applyAlignment="1">
      <alignment vertical="top"/>
    </xf>
    <xf numFmtId="0" fontId="21" fillId="0" borderId="1" xfId="0" applyFont="1" applyBorder="1" applyAlignment="1">
      <alignment horizontal="center" vertical="top"/>
    </xf>
    <xf numFmtId="49" fontId="21" fillId="0" borderId="1" xfId="0" applyNumberFormat="1" applyFont="1" applyBorder="1" applyAlignment="1">
      <alignment vertical="top"/>
    </xf>
    <xf numFmtId="2" fontId="22" fillId="0" borderId="1" xfId="0" applyNumberFormat="1" applyFont="1" applyBorder="1" applyAlignment="1">
      <alignment horizontal="center" vertical="top"/>
    </xf>
    <xf numFmtId="0" fontId="23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vertical="top"/>
    </xf>
    <xf numFmtId="0" fontId="21" fillId="0" borderId="1" xfId="0" applyFont="1" applyFill="1" applyBorder="1" applyAlignment="1">
      <alignment horizontal="center" vertical="top"/>
    </xf>
    <xf numFmtId="0" fontId="21" fillId="0" borderId="1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23" fillId="0" borderId="0" xfId="0" applyFont="1" applyAlignment="1">
      <alignment horizontal="center" vertical="center"/>
    </xf>
    <xf numFmtId="0" fontId="21" fillId="0" borderId="5" xfId="0" applyFont="1" applyBorder="1" applyAlignment="1">
      <alignment vertical="top"/>
    </xf>
    <xf numFmtId="0" fontId="23" fillId="0" borderId="1" xfId="0" applyFont="1" applyFill="1" applyBorder="1" applyAlignment="1">
      <alignment horizontal="center" vertical="top"/>
    </xf>
    <xf numFmtId="0" fontId="27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/>
    </xf>
    <xf numFmtId="0" fontId="25" fillId="0" borderId="1" xfId="0" applyFont="1" applyBorder="1" applyAlignment="1">
      <alignment horizontal="center" vertical="top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/>
    </xf>
    <xf numFmtId="9" fontId="23" fillId="0" borderId="1" xfId="0" applyNumberFormat="1" applyFont="1" applyBorder="1" applyAlignment="1">
      <alignment horizontal="center" vertical="top"/>
    </xf>
    <xf numFmtId="49" fontId="23" fillId="0" borderId="1" xfId="0" applyNumberFormat="1" applyFont="1" applyBorder="1" applyAlignment="1">
      <alignment horizontal="center" vertical="top"/>
    </xf>
    <xf numFmtId="0" fontId="23" fillId="0" borderId="4" xfId="0" applyFont="1" applyBorder="1" applyAlignment="1">
      <alignment horizontal="center" vertical="top"/>
    </xf>
    <xf numFmtId="0" fontId="27" fillId="0" borderId="4" xfId="0" applyFont="1" applyBorder="1" applyAlignment="1">
      <alignment vertical="top" wrapText="1"/>
    </xf>
    <xf numFmtId="0" fontId="27" fillId="0" borderId="4" xfId="0" applyFont="1" applyBorder="1" applyAlignment="1">
      <alignment vertical="top"/>
    </xf>
    <xf numFmtId="0" fontId="19" fillId="0" borderId="4" xfId="0" applyFont="1" applyBorder="1" applyAlignment="1">
      <alignment vertical="top" wrapText="1"/>
    </xf>
    <xf numFmtId="0" fontId="23" fillId="0" borderId="4" xfId="0" applyFont="1" applyBorder="1" applyAlignment="1">
      <alignment vertical="top"/>
    </xf>
    <xf numFmtId="14" fontId="23" fillId="0" borderId="4" xfId="0" applyNumberFormat="1" applyFont="1" applyBorder="1" applyAlignment="1">
      <alignment vertical="top"/>
    </xf>
    <xf numFmtId="2" fontId="23" fillId="0" borderId="6" xfId="0" applyNumberFormat="1" applyFont="1" applyBorder="1" applyAlignment="1">
      <alignment horizontal="center" vertical="top"/>
    </xf>
    <xf numFmtId="0" fontId="19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/>
    </xf>
    <xf numFmtId="0" fontId="23" fillId="0" borderId="2" xfId="0" applyFont="1" applyBorder="1" applyAlignment="1">
      <alignment horizontal="left" vertical="top"/>
    </xf>
    <xf numFmtId="0" fontId="23" fillId="0" borderId="5" xfId="0" applyFont="1" applyBorder="1" applyAlignment="1">
      <alignment horizontal="center" vertical="top"/>
    </xf>
    <xf numFmtId="49" fontId="23" fillId="0" borderId="1" xfId="0" applyNumberFormat="1" applyFont="1" applyBorder="1" applyAlignment="1">
      <alignment horizontal="left" vertical="top"/>
    </xf>
    <xf numFmtId="0" fontId="23" fillId="0" borderId="3" xfId="0" applyFont="1" applyBorder="1" applyAlignment="1">
      <alignment horizontal="center" vertical="top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0" fontId="21" fillId="0" borderId="2" xfId="0" applyFont="1" applyBorder="1" applyAlignment="1">
      <alignment vertical="top"/>
    </xf>
    <xf numFmtId="0" fontId="21" fillId="0" borderId="1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/>
    </xf>
    <xf numFmtId="0" fontId="26" fillId="0" borderId="1" xfId="0" applyFont="1" applyBorder="1" applyAlignment="1">
      <alignment vertical="top" wrapText="1"/>
    </xf>
    <xf numFmtId="2" fontId="23" fillId="0" borderId="5" xfId="0" applyNumberFormat="1" applyFont="1" applyBorder="1" applyAlignment="1">
      <alignment horizontal="center" vertical="top"/>
    </xf>
    <xf numFmtId="0" fontId="27" fillId="0" borderId="0" xfId="0" applyFont="1" applyBorder="1" applyAlignment="1">
      <alignment vertical="top"/>
    </xf>
    <xf numFmtId="0" fontId="19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workbookViewId="0">
      <selection activeCell="I3" sqref="I3"/>
    </sheetView>
  </sheetViews>
  <sheetFormatPr defaultRowHeight="15"/>
  <cols>
    <col min="1" max="1" width="7.140625" customWidth="1"/>
    <col min="2" max="2" width="13.85546875" customWidth="1"/>
    <col min="3" max="3" width="12.7109375" customWidth="1"/>
    <col min="4" max="4" width="12" customWidth="1"/>
    <col min="5" max="5" width="6.5703125" style="16" customWidth="1"/>
    <col min="6" max="6" width="10.140625" style="16" customWidth="1"/>
    <col min="7" max="7" width="8.42578125" style="16" customWidth="1"/>
    <col min="8" max="8" width="8.5703125" style="16" customWidth="1"/>
    <col min="9" max="9" width="10.140625" customWidth="1"/>
    <col min="10" max="10" width="8.7109375" customWidth="1"/>
    <col min="11" max="11" width="8.42578125" customWidth="1"/>
  </cols>
  <sheetData>
    <row r="1" spans="1:14" ht="21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4" ht="24" customHeight="1">
      <c r="A2" s="70" t="s">
        <v>528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4" ht="72.75" customHeight="1">
      <c r="A3" s="51" t="s">
        <v>0</v>
      </c>
      <c r="B3" s="62" t="s">
        <v>1</v>
      </c>
      <c r="C3" s="62" t="s">
        <v>2</v>
      </c>
      <c r="D3" s="7" t="s">
        <v>3</v>
      </c>
      <c r="E3" s="59" t="s">
        <v>4</v>
      </c>
      <c r="F3" s="59" t="s">
        <v>5</v>
      </c>
      <c r="G3" s="59" t="s">
        <v>6</v>
      </c>
      <c r="H3" s="59" t="s">
        <v>7</v>
      </c>
      <c r="I3" s="51" t="s">
        <v>8</v>
      </c>
      <c r="J3" s="51" t="s">
        <v>9</v>
      </c>
      <c r="K3" s="51" t="s">
        <v>10</v>
      </c>
      <c r="L3" s="51" t="s">
        <v>11</v>
      </c>
      <c r="N3" s="53"/>
    </row>
    <row r="4" spans="1:14" ht="18" customHeight="1">
      <c r="A4" s="3">
        <v>1</v>
      </c>
      <c r="B4" s="62" t="s">
        <v>36</v>
      </c>
      <c r="C4" s="62" t="s">
        <v>37</v>
      </c>
      <c r="D4" s="8" t="s">
        <v>114</v>
      </c>
      <c r="E4" s="9" t="s">
        <v>38</v>
      </c>
      <c r="F4" s="10" t="s">
        <v>21</v>
      </c>
      <c r="G4" s="9">
        <v>353</v>
      </c>
      <c r="H4" s="9">
        <v>78</v>
      </c>
      <c r="I4" s="2" t="s">
        <v>21</v>
      </c>
      <c r="J4" s="3" t="s">
        <v>22</v>
      </c>
      <c r="K4" s="2" t="s">
        <v>22</v>
      </c>
      <c r="L4" s="7"/>
      <c r="N4" s="53"/>
    </row>
    <row r="5" spans="1:14" ht="18" customHeight="1">
      <c r="A5" s="3">
        <v>2</v>
      </c>
      <c r="B5" s="62" t="s">
        <v>39</v>
      </c>
      <c r="C5" s="62" t="s">
        <v>40</v>
      </c>
      <c r="D5" s="8" t="s">
        <v>115</v>
      </c>
      <c r="E5" s="9" t="s">
        <v>18</v>
      </c>
      <c r="F5" s="10" t="s">
        <v>21</v>
      </c>
      <c r="G5" s="9">
        <v>337</v>
      </c>
      <c r="H5" s="9">
        <v>74</v>
      </c>
      <c r="I5" s="2" t="s">
        <v>21</v>
      </c>
      <c r="J5" s="3" t="s">
        <v>22</v>
      </c>
      <c r="K5" s="2" t="s">
        <v>22</v>
      </c>
      <c r="L5" s="7"/>
      <c r="N5" s="53"/>
    </row>
    <row r="6" spans="1:14" ht="18" customHeight="1">
      <c r="A6" s="3">
        <v>3</v>
      </c>
      <c r="B6" s="62" t="s">
        <v>41</v>
      </c>
      <c r="C6" s="62" t="s">
        <v>42</v>
      </c>
      <c r="D6" s="8" t="s">
        <v>116</v>
      </c>
      <c r="E6" s="9" t="s">
        <v>38</v>
      </c>
      <c r="F6" s="10" t="s">
        <v>21</v>
      </c>
      <c r="G6" s="9">
        <v>264</v>
      </c>
      <c r="H6" s="9">
        <v>58</v>
      </c>
      <c r="I6" s="2" t="s">
        <v>21</v>
      </c>
      <c r="J6" s="3" t="s">
        <v>22</v>
      </c>
      <c r="K6" s="2" t="s">
        <v>22</v>
      </c>
      <c r="L6" s="7"/>
      <c r="N6" s="53"/>
    </row>
    <row r="7" spans="1:14" ht="18" customHeight="1">
      <c r="A7" s="3">
        <v>4</v>
      </c>
      <c r="B7" s="62" t="s">
        <v>128</v>
      </c>
      <c r="C7" s="62" t="s">
        <v>129</v>
      </c>
      <c r="D7" s="8" t="s">
        <v>130</v>
      </c>
      <c r="E7" s="9" t="s">
        <v>38</v>
      </c>
      <c r="F7" s="10" t="s">
        <v>21</v>
      </c>
      <c r="G7" s="9">
        <v>296</v>
      </c>
      <c r="H7" s="19">
        <f>296/450*100</f>
        <v>65.777777777777786</v>
      </c>
      <c r="I7" s="2" t="s">
        <v>21</v>
      </c>
      <c r="J7" s="3" t="s">
        <v>22</v>
      </c>
      <c r="K7" s="2" t="s">
        <v>22</v>
      </c>
      <c r="L7" s="7"/>
      <c r="N7" s="53"/>
    </row>
    <row r="8" spans="1:14" ht="18" customHeight="1">
      <c r="A8" s="3">
        <v>5</v>
      </c>
      <c r="B8" s="1" t="s">
        <v>12</v>
      </c>
      <c r="C8" s="1" t="s">
        <v>13</v>
      </c>
      <c r="D8" s="60" t="s">
        <v>117</v>
      </c>
      <c r="E8" s="11" t="s">
        <v>14</v>
      </c>
      <c r="F8" s="10" t="s">
        <v>21</v>
      </c>
      <c r="G8" s="12">
        <v>370</v>
      </c>
      <c r="H8" s="13">
        <v>82</v>
      </c>
      <c r="I8" s="5" t="s">
        <v>22</v>
      </c>
      <c r="J8" s="2" t="s">
        <v>22</v>
      </c>
      <c r="K8" s="2" t="s">
        <v>21</v>
      </c>
      <c r="L8" s="3"/>
      <c r="N8" s="53"/>
    </row>
    <row r="9" spans="1:14" ht="18" customHeight="1">
      <c r="A9" s="3">
        <v>6</v>
      </c>
      <c r="B9" s="6" t="s">
        <v>16</v>
      </c>
      <c r="C9" s="6" t="s">
        <v>17</v>
      </c>
      <c r="D9" s="60" t="s">
        <v>118</v>
      </c>
      <c r="E9" s="11" t="s">
        <v>18</v>
      </c>
      <c r="F9" s="10" t="s">
        <v>21</v>
      </c>
      <c r="G9" s="11">
        <v>265</v>
      </c>
      <c r="H9" s="11">
        <v>58</v>
      </c>
      <c r="I9" s="5" t="s">
        <v>22</v>
      </c>
      <c r="J9" s="2" t="s">
        <v>22</v>
      </c>
      <c r="K9" s="2" t="s">
        <v>21</v>
      </c>
      <c r="L9" s="3"/>
      <c r="N9" s="53"/>
    </row>
    <row r="10" spans="1:14" ht="18" customHeight="1">
      <c r="A10" s="3">
        <v>7</v>
      </c>
      <c r="B10" s="6" t="s">
        <v>19</v>
      </c>
      <c r="C10" s="6" t="s">
        <v>20</v>
      </c>
      <c r="D10" s="60" t="s">
        <v>119</v>
      </c>
      <c r="E10" s="11" t="s">
        <v>14</v>
      </c>
      <c r="F10" s="10" t="s">
        <v>21</v>
      </c>
      <c r="G10" s="11">
        <v>329</v>
      </c>
      <c r="H10" s="11">
        <v>73</v>
      </c>
      <c r="I10" s="5" t="s">
        <v>22</v>
      </c>
      <c r="J10" s="2" t="s">
        <v>22</v>
      </c>
      <c r="K10" s="2" t="s">
        <v>21</v>
      </c>
      <c r="L10" s="3"/>
      <c r="N10" s="53"/>
    </row>
    <row r="11" spans="1:14" ht="18" customHeight="1">
      <c r="A11" s="3">
        <v>9</v>
      </c>
      <c r="B11" s="6" t="s">
        <v>24</v>
      </c>
      <c r="C11" s="6" t="s">
        <v>25</v>
      </c>
      <c r="D11" s="61" t="s">
        <v>120</v>
      </c>
      <c r="E11" s="11" t="s">
        <v>18</v>
      </c>
      <c r="F11" s="10" t="s">
        <v>21</v>
      </c>
      <c r="G11" s="11">
        <v>317</v>
      </c>
      <c r="H11" s="11">
        <v>70</v>
      </c>
      <c r="I11" s="5" t="s">
        <v>22</v>
      </c>
      <c r="J11" s="2" t="s">
        <v>22</v>
      </c>
      <c r="K11" s="2" t="s">
        <v>21</v>
      </c>
      <c r="L11" s="4"/>
      <c r="N11" s="53"/>
    </row>
    <row r="12" spans="1:14" ht="18" customHeight="1">
      <c r="A12" s="3">
        <v>10</v>
      </c>
      <c r="B12" s="6" t="s">
        <v>27</v>
      </c>
      <c r="C12" s="6" t="s">
        <v>28</v>
      </c>
      <c r="D12" s="61" t="s">
        <v>133</v>
      </c>
      <c r="E12" s="11" t="s">
        <v>14</v>
      </c>
      <c r="F12" s="10" t="s">
        <v>21</v>
      </c>
      <c r="G12" s="11">
        <v>390</v>
      </c>
      <c r="H12" s="11">
        <v>86</v>
      </c>
      <c r="I12" s="5" t="s">
        <v>22</v>
      </c>
      <c r="J12" s="2" t="s">
        <v>22</v>
      </c>
      <c r="K12" s="2" t="s">
        <v>21</v>
      </c>
      <c r="L12" s="4"/>
      <c r="N12" s="53"/>
    </row>
    <row r="13" spans="1:14" ht="18" customHeight="1">
      <c r="A13" s="3">
        <v>11</v>
      </c>
      <c r="B13" s="6" t="s">
        <v>29</v>
      </c>
      <c r="C13" s="6" t="s">
        <v>30</v>
      </c>
      <c r="D13" s="61" t="s">
        <v>121</v>
      </c>
      <c r="E13" s="11" t="s">
        <v>18</v>
      </c>
      <c r="F13" s="10" t="s">
        <v>21</v>
      </c>
      <c r="G13" s="11">
        <v>569</v>
      </c>
      <c r="H13" s="11">
        <v>56</v>
      </c>
      <c r="I13" s="5" t="s">
        <v>22</v>
      </c>
      <c r="J13" s="2" t="s">
        <v>22</v>
      </c>
      <c r="K13" s="2" t="s">
        <v>21</v>
      </c>
      <c r="L13" s="4"/>
      <c r="N13" s="53"/>
    </row>
    <row r="14" spans="1:14" ht="18" customHeight="1">
      <c r="A14" s="3">
        <v>12</v>
      </c>
      <c r="B14" s="6" t="s">
        <v>31</v>
      </c>
      <c r="C14" s="6" t="s">
        <v>32</v>
      </c>
      <c r="D14" s="61" t="s">
        <v>122</v>
      </c>
      <c r="E14" s="11" t="s">
        <v>15</v>
      </c>
      <c r="F14" s="10" t="s">
        <v>21</v>
      </c>
      <c r="G14" s="11">
        <v>374</v>
      </c>
      <c r="H14" s="11">
        <v>83</v>
      </c>
      <c r="I14" s="5" t="s">
        <v>22</v>
      </c>
      <c r="J14" s="2" t="s">
        <v>22</v>
      </c>
      <c r="K14" s="2" t="s">
        <v>21</v>
      </c>
      <c r="L14" s="4"/>
      <c r="N14" s="53"/>
    </row>
    <row r="15" spans="1:14" ht="18" customHeight="1">
      <c r="A15" s="3">
        <v>13</v>
      </c>
      <c r="B15" s="6" t="s">
        <v>33</v>
      </c>
      <c r="C15" s="6" t="s">
        <v>34</v>
      </c>
      <c r="D15" s="61" t="s">
        <v>123</v>
      </c>
      <c r="E15" s="15" t="s">
        <v>14</v>
      </c>
      <c r="F15" s="10" t="s">
        <v>21</v>
      </c>
      <c r="G15" s="11">
        <v>317</v>
      </c>
      <c r="H15" s="11">
        <v>70</v>
      </c>
      <c r="I15" s="5" t="s">
        <v>22</v>
      </c>
      <c r="J15" s="2" t="s">
        <v>22</v>
      </c>
      <c r="K15" s="2" t="s">
        <v>21</v>
      </c>
      <c r="L15" s="4"/>
      <c r="N15" s="53"/>
    </row>
    <row r="16" spans="1:14" ht="18" customHeight="1">
      <c r="A16" s="3">
        <v>14</v>
      </c>
      <c r="B16" s="6" t="s">
        <v>43</v>
      </c>
      <c r="C16" s="6" t="s">
        <v>44</v>
      </c>
      <c r="D16" s="61" t="s">
        <v>124</v>
      </c>
      <c r="E16" s="11" t="s">
        <v>14</v>
      </c>
      <c r="F16" s="10" t="s">
        <v>21</v>
      </c>
      <c r="G16" s="11">
        <f>47+31+61+55+65</f>
        <v>259</v>
      </c>
      <c r="H16" s="11">
        <v>57</v>
      </c>
      <c r="I16" s="5" t="s">
        <v>22</v>
      </c>
      <c r="J16" s="2" t="s">
        <v>22</v>
      </c>
      <c r="K16" s="2" t="s">
        <v>21</v>
      </c>
      <c r="L16" s="4"/>
      <c r="N16" s="53"/>
    </row>
    <row r="17" spans="1:14" ht="18" customHeight="1">
      <c r="A17" s="3">
        <v>15</v>
      </c>
      <c r="B17" s="6" t="s">
        <v>45</v>
      </c>
      <c r="C17" s="6" t="s">
        <v>46</v>
      </c>
      <c r="D17" s="61" t="s">
        <v>125</v>
      </c>
      <c r="E17" s="11" t="s">
        <v>18</v>
      </c>
      <c r="F17" s="10" t="s">
        <v>21</v>
      </c>
      <c r="G17" s="11">
        <v>337</v>
      </c>
      <c r="H17" s="11">
        <v>74</v>
      </c>
      <c r="I17" s="5" t="s">
        <v>22</v>
      </c>
      <c r="J17" s="2" t="s">
        <v>22</v>
      </c>
      <c r="K17" s="2" t="s">
        <v>21</v>
      </c>
      <c r="L17" s="4"/>
      <c r="N17" s="53"/>
    </row>
    <row r="18" spans="1:14" ht="18" customHeight="1">
      <c r="A18" s="3">
        <v>16</v>
      </c>
      <c r="B18" s="6" t="s">
        <v>47</v>
      </c>
      <c r="C18" s="6" t="s">
        <v>48</v>
      </c>
      <c r="D18" s="61" t="s">
        <v>126</v>
      </c>
      <c r="E18" s="11" t="s">
        <v>14</v>
      </c>
      <c r="F18" s="10" t="s">
        <v>21</v>
      </c>
      <c r="G18" s="11">
        <f>56+49+64+51+76</f>
        <v>296</v>
      </c>
      <c r="H18" s="11">
        <v>65</v>
      </c>
      <c r="I18" s="5" t="s">
        <v>22</v>
      </c>
      <c r="J18" s="2" t="s">
        <v>22</v>
      </c>
      <c r="K18" s="2" t="s">
        <v>21</v>
      </c>
      <c r="L18" s="4"/>
      <c r="N18" s="53"/>
    </row>
    <row r="19" spans="1:14" ht="18" customHeight="1">
      <c r="A19" s="3">
        <v>17</v>
      </c>
      <c r="B19" s="6" t="s">
        <v>49</v>
      </c>
      <c r="C19" s="6" t="s">
        <v>50</v>
      </c>
      <c r="D19" s="61" t="s">
        <v>127</v>
      </c>
      <c r="E19" s="11" t="s">
        <v>14</v>
      </c>
      <c r="F19" s="10" t="s">
        <v>21</v>
      </c>
      <c r="G19" s="11">
        <v>355</v>
      </c>
      <c r="H19" s="11">
        <v>78</v>
      </c>
      <c r="I19" s="5" t="s">
        <v>22</v>
      </c>
      <c r="J19" s="2" t="s">
        <v>22</v>
      </c>
      <c r="K19" s="2" t="s">
        <v>21</v>
      </c>
      <c r="L19" s="4"/>
      <c r="N19" s="53"/>
    </row>
    <row r="20" spans="1:14" ht="18" customHeight="1">
      <c r="A20" s="3">
        <v>18</v>
      </c>
      <c r="B20" s="6" t="s">
        <v>51</v>
      </c>
      <c r="C20" s="6" t="s">
        <v>52</v>
      </c>
      <c r="D20" s="58" t="s">
        <v>53</v>
      </c>
      <c r="E20" s="11" t="s">
        <v>38</v>
      </c>
      <c r="F20" s="10" t="s">
        <v>21</v>
      </c>
      <c r="G20" s="11">
        <v>641</v>
      </c>
      <c r="H20" s="11">
        <f>641/1000*100</f>
        <v>64.099999999999994</v>
      </c>
      <c r="I20" s="5" t="s">
        <v>22</v>
      </c>
      <c r="J20" s="2" t="s">
        <v>22</v>
      </c>
      <c r="K20" s="2" t="s">
        <v>21</v>
      </c>
      <c r="L20" s="4"/>
      <c r="N20" s="53"/>
    </row>
    <row r="21" spans="1:14" ht="18" customHeight="1">
      <c r="A21" s="3">
        <v>19</v>
      </c>
      <c r="B21" s="6" t="s">
        <v>54</v>
      </c>
      <c r="C21" s="6" t="s">
        <v>34</v>
      </c>
      <c r="D21" s="58" t="s">
        <v>55</v>
      </c>
      <c r="E21" s="11" t="s">
        <v>14</v>
      </c>
      <c r="F21" s="10" t="s">
        <v>21</v>
      </c>
      <c r="G21" s="11">
        <v>307</v>
      </c>
      <c r="H21" s="17">
        <f>307/450*100</f>
        <v>68.222222222222214</v>
      </c>
      <c r="I21" s="5" t="s">
        <v>22</v>
      </c>
      <c r="J21" s="2" t="s">
        <v>22</v>
      </c>
      <c r="K21" s="2" t="s">
        <v>21</v>
      </c>
      <c r="L21" s="4"/>
      <c r="N21" s="53"/>
    </row>
    <row r="22" spans="1:14" ht="18" customHeight="1">
      <c r="A22" s="3">
        <v>20</v>
      </c>
      <c r="B22" s="6" t="s">
        <v>56</v>
      </c>
      <c r="C22" s="6" t="s">
        <v>57</v>
      </c>
      <c r="D22" s="58" t="s">
        <v>58</v>
      </c>
      <c r="E22" s="11" t="s">
        <v>14</v>
      </c>
      <c r="F22" s="10" t="s">
        <v>21</v>
      </c>
      <c r="G22" s="11">
        <v>336</v>
      </c>
      <c r="H22" s="17">
        <f>336/450*100</f>
        <v>74.666666666666671</v>
      </c>
      <c r="I22" s="5" t="s">
        <v>22</v>
      </c>
      <c r="J22" s="2" t="s">
        <v>22</v>
      </c>
      <c r="K22" s="2" t="s">
        <v>21</v>
      </c>
      <c r="L22" s="4"/>
      <c r="N22" s="53"/>
    </row>
    <row r="23" spans="1:14" ht="18" customHeight="1">
      <c r="A23" s="3">
        <v>21</v>
      </c>
      <c r="B23" s="6" t="s">
        <v>59</v>
      </c>
      <c r="C23" s="6" t="s">
        <v>60</v>
      </c>
      <c r="D23" s="58" t="s">
        <v>61</v>
      </c>
      <c r="E23" s="11" t="s">
        <v>14</v>
      </c>
      <c r="F23" s="10" t="s">
        <v>21</v>
      </c>
      <c r="G23" s="11">
        <v>347</v>
      </c>
      <c r="H23" s="17">
        <f>347/450*100</f>
        <v>77.111111111111114</v>
      </c>
      <c r="I23" s="5" t="s">
        <v>22</v>
      </c>
      <c r="J23" s="2" t="s">
        <v>22</v>
      </c>
      <c r="K23" s="2" t="s">
        <v>21</v>
      </c>
      <c r="L23" s="4"/>
      <c r="N23" s="53"/>
    </row>
    <row r="24" spans="1:14" ht="18" customHeight="1">
      <c r="A24" s="3">
        <v>22</v>
      </c>
      <c r="B24" s="6" t="s">
        <v>62</v>
      </c>
      <c r="C24" s="6" t="s">
        <v>63</v>
      </c>
      <c r="D24" s="58" t="s">
        <v>64</v>
      </c>
      <c r="E24" s="11" t="s">
        <v>38</v>
      </c>
      <c r="F24" s="10" t="s">
        <v>21</v>
      </c>
      <c r="G24" s="11">
        <v>379</v>
      </c>
      <c r="H24" s="17">
        <f>379/450*100</f>
        <v>84.222222222222214</v>
      </c>
      <c r="I24" s="5" t="s">
        <v>22</v>
      </c>
      <c r="J24" s="2" t="s">
        <v>22</v>
      </c>
      <c r="K24" s="2" t="s">
        <v>21</v>
      </c>
      <c r="L24" s="4"/>
      <c r="N24" s="53"/>
    </row>
    <row r="25" spans="1:14" ht="18" customHeight="1">
      <c r="A25" s="3">
        <v>23</v>
      </c>
      <c r="B25" s="6" t="s">
        <v>65</v>
      </c>
      <c r="C25" s="6" t="s">
        <v>66</v>
      </c>
      <c r="D25" s="58" t="s">
        <v>67</v>
      </c>
      <c r="E25" s="11" t="s">
        <v>18</v>
      </c>
      <c r="F25" s="10" t="s">
        <v>21</v>
      </c>
      <c r="G25" s="11">
        <v>329</v>
      </c>
      <c r="H25" s="17">
        <f>329/450*100</f>
        <v>73.111111111111114</v>
      </c>
      <c r="I25" s="5" t="s">
        <v>22</v>
      </c>
      <c r="J25" s="2" t="s">
        <v>22</v>
      </c>
      <c r="K25" s="2" t="s">
        <v>21</v>
      </c>
      <c r="L25" s="4"/>
      <c r="N25" s="53"/>
    </row>
    <row r="26" spans="1:14" ht="18" customHeight="1">
      <c r="A26" s="3">
        <v>24</v>
      </c>
      <c r="B26" s="6" t="s">
        <v>68</v>
      </c>
      <c r="C26" s="6" t="s">
        <v>69</v>
      </c>
      <c r="D26" s="58" t="s">
        <v>70</v>
      </c>
      <c r="E26" s="11" t="s">
        <v>18</v>
      </c>
      <c r="F26" s="10" t="s">
        <v>21</v>
      </c>
      <c r="G26" s="11"/>
      <c r="H26" s="17"/>
      <c r="I26" s="5" t="s">
        <v>22</v>
      </c>
      <c r="J26" s="2" t="s">
        <v>22</v>
      </c>
      <c r="K26" s="2" t="s">
        <v>21</v>
      </c>
      <c r="L26" s="4"/>
      <c r="N26" s="53"/>
    </row>
    <row r="27" spans="1:14" ht="18" customHeight="1">
      <c r="A27" s="3">
        <v>25</v>
      </c>
      <c r="B27" s="6" t="s">
        <v>71</v>
      </c>
      <c r="C27" s="6" t="s">
        <v>72</v>
      </c>
      <c r="D27" s="58" t="s">
        <v>73</v>
      </c>
      <c r="E27" s="11" t="s">
        <v>14</v>
      </c>
      <c r="F27" s="10" t="s">
        <v>21</v>
      </c>
      <c r="G27" s="11">
        <v>326</v>
      </c>
      <c r="H27" s="17">
        <f>326/450*100</f>
        <v>72.444444444444443</v>
      </c>
      <c r="I27" s="5" t="s">
        <v>22</v>
      </c>
      <c r="J27" s="2" t="s">
        <v>22</v>
      </c>
      <c r="K27" s="2" t="s">
        <v>21</v>
      </c>
      <c r="L27" s="4"/>
      <c r="N27" s="53"/>
    </row>
    <row r="28" spans="1:14" ht="18" customHeight="1">
      <c r="A28" s="3">
        <v>26</v>
      </c>
      <c r="B28" s="6" t="s">
        <v>76</v>
      </c>
      <c r="C28" s="6" t="s">
        <v>77</v>
      </c>
      <c r="D28" s="58" t="s">
        <v>78</v>
      </c>
      <c r="E28" s="11" t="s">
        <v>18</v>
      </c>
      <c r="F28" s="10" t="s">
        <v>21</v>
      </c>
      <c r="G28" s="11">
        <v>370</v>
      </c>
      <c r="H28" s="17">
        <f>370/450*100</f>
        <v>82.222222222222214</v>
      </c>
      <c r="I28" s="5" t="s">
        <v>22</v>
      </c>
      <c r="J28" s="2" t="s">
        <v>22</v>
      </c>
      <c r="K28" s="2" t="s">
        <v>21</v>
      </c>
      <c r="L28" s="4"/>
      <c r="N28" s="53"/>
    </row>
    <row r="29" spans="1:14" ht="18" customHeight="1">
      <c r="A29" s="3">
        <v>27</v>
      </c>
      <c r="B29" s="6" t="s">
        <v>74</v>
      </c>
      <c r="C29" s="6" t="s">
        <v>23</v>
      </c>
      <c r="D29" s="58" t="s">
        <v>79</v>
      </c>
      <c r="E29" s="11" t="s">
        <v>18</v>
      </c>
      <c r="F29" s="10" t="s">
        <v>21</v>
      </c>
      <c r="G29" s="11"/>
      <c r="H29" s="17"/>
      <c r="I29" s="5" t="s">
        <v>22</v>
      </c>
      <c r="J29" s="2" t="s">
        <v>22</v>
      </c>
      <c r="K29" s="2" t="s">
        <v>21</v>
      </c>
      <c r="L29" s="4"/>
      <c r="N29" s="53"/>
    </row>
    <row r="30" spans="1:14" ht="18" customHeight="1">
      <c r="A30" s="3">
        <v>28</v>
      </c>
      <c r="B30" s="6" t="s">
        <v>80</v>
      </c>
      <c r="C30" s="6" t="s">
        <v>69</v>
      </c>
      <c r="D30" s="58" t="s">
        <v>81</v>
      </c>
      <c r="E30" s="11" t="s">
        <v>18</v>
      </c>
      <c r="F30" s="10" t="s">
        <v>21</v>
      </c>
      <c r="G30" s="11">
        <v>357</v>
      </c>
      <c r="H30" s="17">
        <f>357/450*100</f>
        <v>79.333333333333329</v>
      </c>
      <c r="I30" s="5" t="s">
        <v>22</v>
      </c>
      <c r="J30" s="2" t="s">
        <v>22</v>
      </c>
      <c r="K30" s="2" t="s">
        <v>21</v>
      </c>
      <c r="L30" s="4"/>
      <c r="N30" s="53"/>
    </row>
    <row r="31" spans="1:14" ht="18" customHeight="1">
      <c r="A31" s="3">
        <v>29</v>
      </c>
      <c r="B31" s="6" t="s">
        <v>82</v>
      </c>
      <c r="C31" s="6" t="s">
        <v>83</v>
      </c>
      <c r="D31" s="58" t="s">
        <v>84</v>
      </c>
      <c r="E31" s="11" t="s">
        <v>38</v>
      </c>
      <c r="F31" s="10" t="s">
        <v>21</v>
      </c>
      <c r="G31" s="11">
        <v>343</v>
      </c>
      <c r="H31" s="17">
        <f>343/450*100</f>
        <v>76.222222222222229</v>
      </c>
      <c r="I31" s="5" t="s">
        <v>22</v>
      </c>
      <c r="J31" s="2" t="s">
        <v>22</v>
      </c>
      <c r="K31" s="2" t="s">
        <v>21</v>
      </c>
      <c r="L31" s="4"/>
      <c r="N31" s="53"/>
    </row>
    <row r="32" spans="1:14" ht="18" customHeight="1">
      <c r="A32" s="3">
        <v>31</v>
      </c>
      <c r="B32" s="6" t="s">
        <v>86</v>
      </c>
      <c r="C32" s="6" t="s">
        <v>85</v>
      </c>
      <c r="D32" s="58" t="s">
        <v>87</v>
      </c>
      <c r="E32" s="11" t="s">
        <v>18</v>
      </c>
      <c r="F32" s="10" t="s">
        <v>21</v>
      </c>
      <c r="G32" s="11">
        <v>228</v>
      </c>
      <c r="H32" s="17">
        <f>228/450*100</f>
        <v>50.666666666666671</v>
      </c>
      <c r="I32" s="5" t="s">
        <v>22</v>
      </c>
      <c r="J32" s="2" t="s">
        <v>22</v>
      </c>
      <c r="K32" s="2" t="s">
        <v>21</v>
      </c>
      <c r="L32" s="4"/>
      <c r="N32" s="53"/>
    </row>
    <row r="33" spans="1:14" ht="18" customHeight="1">
      <c r="A33" s="3">
        <v>32</v>
      </c>
      <c r="B33" s="6" t="s">
        <v>88</v>
      </c>
      <c r="C33" s="6" t="s">
        <v>89</v>
      </c>
      <c r="D33" s="58" t="s">
        <v>90</v>
      </c>
      <c r="E33" s="11" t="s">
        <v>18</v>
      </c>
      <c r="F33" s="10" t="s">
        <v>21</v>
      </c>
      <c r="G33" s="11">
        <v>259</v>
      </c>
      <c r="H33" s="17">
        <f>259/450*100</f>
        <v>57.555555555555557</v>
      </c>
      <c r="I33" s="5" t="s">
        <v>22</v>
      </c>
      <c r="J33" s="2" t="s">
        <v>22</v>
      </c>
      <c r="K33" s="2" t="s">
        <v>21</v>
      </c>
      <c r="L33" s="4"/>
      <c r="N33" s="53"/>
    </row>
    <row r="34" spans="1:14" ht="18" customHeight="1">
      <c r="A34" s="3">
        <v>33</v>
      </c>
      <c r="B34" s="6" t="s">
        <v>91</v>
      </c>
      <c r="C34" s="6" t="s">
        <v>92</v>
      </c>
      <c r="D34" s="58" t="s">
        <v>93</v>
      </c>
      <c r="E34" s="11" t="s">
        <v>18</v>
      </c>
      <c r="F34" s="10" t="s">
        <v>21</v>
      </c>
      <c r="G34" s="11">
        <f>58+26+56+65+66</f>
        <v>271</v>
      </c>
      <c r="H34" s="17">
        <f>271/450*100</f>
        <v>60.222222222222221</v>
      </c>
      <c r="I34" s="5" t="s">
        <v>22</v>
      </c>
      <c r="J34" s="2" t="s">
        <v>22</v>
      </c>
      <c r="K34" s="2" t="s">
        <v>21</v>
      </c>
      <c r="L34" s="4"/>
      <c r="N34" s="53"/>
    </row>
    <row r="35" spans="1:14" ht="18" customHeight="1">
      <c r="A35" s="3">
        <v>34</v>
      </c>
      <c r="B35" s="6" t="s">
        <v>94</v>
      </c>
      <c r="C35" s="6" t="s">
        <v>95</v>
      </c>
      <c r="D35" s="58" t="s">
        <v>96</v>
      </c>
      <c r="E35" s="11" t="s">
        <v>18</v>
      </c>
      <c r="F35" s="10" t="s">
        <v>21</v>
      </c>
      <c r="G35" s="11">
        <v>239</v>
      </c>
      <c r="H35" s="17">
        <f>239/450*100</f>
        <v>53.111111111111107</v>
      </c>
      <c r="I35" s="5" t="s">
        <v>22</v>
      </c>
      <c r="J35" s="2" t="s">
        <v>22</v>
      </c>
      <c r="K35" s="2" t="s">
        <v>21</v>
      </c>
      <c r="L35" s="4"/>
      <c r="N35" s="53"/>
    </row>
    <row r="36" spans="1:14" ht="18" customHeight="1">
      <c r="A36" s="3">
        <v>35</v>
      </c>
      <c r="B36" s="6" t="s">
        <v>97</v>
      </c>
      <c r="C36" s="6" t="s">
        <v>98</v>
      </c>
      <c r="D36" s="58" t="s">
        <v>99</v>
      </c>
      <c r="E36" s="11" t="s">
        <v>18</v>
      </c>
      <c r="F36" s="10" t="s">
        <v>21</v>
      </c>
      <c r="G36" s="11">
        <v>313</v>
      </c>
      <c r="H36" s="17">
        <f>313/450*100</f>
        <v>69.555555555555557</v>
      </c>
      <c r="I36" s="5" t="s">
        <v>22</v>
      </c>
      <c r="J36" s="2" t="s">
        <v>22</v>
      </c>
      <c r="K36" s="2" t="s">
        <v>21</v>
      </c>
      <c r="L36" s="4"/>
      <c r="N36" s="53"/>
    </row>
    <row r="37" spans="1:14" ht="18" customHeight="1">
      <c r="A37" s="3">
        <v>36</v>
      </c>
      <c r="B37" s="6" t="s">
        <v>100</v>
      </c>
      <c r="C37" s="6" t="s">
        <v>101</v>
      </c>
      <c r="D37" s="58" t="s">
        <v>102</v>
      </c>
      <c r="E37" s="11" t="s">
        <v>18</v>
      </c>
      <c r="F37" s="10" t="s">
        <v>21</v>
      </c>
      <c r="G37" s="11">
        <v>312</v>
      </c>
      <c r="H37" s="17">
        <f>312/450*100</f>
        <v>69.333333333333343</v>
      </c>
      <c r="I37" s="5" t="s">
        <v>22</v>
      </c>
      <c r="J37" s="2" t="s">
        <v>22</v>
      </c>
      <c r="K37" s="2" t="s">
        <v>21</v>
      </c>
      <c r="L37" s="4"/>
      <c r="N37" s="53"/>
    </row>
    <row r="38" spans="1:14" ht="18" customHeight="1">
      <c r="A38" s="3">
        <v>38</v>
      </c>
      <c r="B38" s="6" t="s">
        <v>103</v>
      </c>
      <c r="C38" s="6" t="s">
        <v>77</v>
      </c>
      <c r="D38" s="58" t="s">
        <v>104</v>
      </c>
      <c r="E38" s="11" t="s">
        <v>105</v>
      </c>
      <c r="F38" s="10" t="s">
        <v>21</v>
      </c>
      <c r="G38" s="11">
        <v>285</v>
      </c>
      <c r="H38" s="17">
        <f>285/450*100</f>
        <v>63.333333333333329</v>
      </c>
      <c r="I38" s="5" t="s">
        <v>22</v>
      </c>
      <c r="J38" s="2" t="s">
        <v>22</v>
      </c>
      <c r="K38" s="2" t="s">
        <v>21</v>
      </c>
      <c r="L38" s="4"/>
      <c r="N38" s="53"/>
    </row>
    <row r="39" spans="1:14" ht="18" customHeight="1">
      <c r="A39" s="3">
        <v>39</v>
      </c>
      <c r="B39" s="6" t="s">
        <v>106</v>
      </c>
      <c r="C39" s="6" t="s">
        <v>107</v>
      </c>
      <c r="D39" s="58" t="s">
        <v>108</v>
      </c>
      <c r="E39" s="11" t="s">
        <v>105</v>
      </c>
      <c r="F39" s="10" t="s">
        <v>21</v>
      </c>
      <c r="G39" s="11">
        <v>209</v>
      </c>
      <c r="H39" s="17">
        <f>209/450*100</f>
        <v>46.444444444444443</v>
      </c>
      <c r="I39" s="5" t="s">
        <v>22</v>
      </c>
      <c r="J39" s="2" t="s">
        <v>22</v>
      </c>
      <c r="K39" s="2" t="s">
        <v>21</v>
      </c>
      <c r="L39" s="4"/>
      <c r="N39" s="53"/>
    </row>
    <row r="40" spans="1:14" ht="18" customHeight="1">
      <c r="A40" s="3">
        <v>40</v>
      </c>
      <c r="B40" s="6" t="s">
        <v>109</v>
      </c>
      <c r="C40" s="6" t="s">
        <v>26</v>
      </c>
      <c r="D40" s="58" t="s">
        <v>110</v>
      </c>
      <c r="E40" s="11" t="s">
        <v>105</v>
      </c>
      <c r="F40" s="10" t="s">
        <v>21</v>
      </c>
      <c r="G40" s="11">
        <v>347</v>
      </c>
      <c r="H40" s="17">
        <f>347/450*100</f>
        <v>77.111111111111114</v>
      </c>
      <c r="I40" s="5" t="s">
        <v>22</v>
      </c>
      <c r="J40" s="2" t="s">
        <v>22</v>
      </c>
      <c r="K40" s="2" t="s">
        <v>21</v>
      </c>
      <c r="L40" s="4"/>
      <c r="N40" s="53"/>
    </row>
    <row r="41" spans="1:14" ht="18" customHeight="1">
      <c r="A41" s="3">
        <v>41</v>
      </c>
      <c r="B41" s="6" t="s">
        <v>111</v>
      </c>
      <c r="C41" s="6" t="s">
        <v>112</v>
      </c>
      <c r="D41" s="58" t="s">
        <v>113</v>
      </c>
      <c r="E41" s="11" t="s">
        <v>105</v>
      </c>
      <c r="F41" s="10" t="s">
        <v>21</v>
      </c>
      <c r="G41" s="11">
        <v>350</v>
      </c>
      <c r="H41" s="17">
        <f>350/450*100</f>
        <v>77.777777777777786</v>
      </c>
      <c r="I41" s="5" t="s">
        <v>22</v>
      </c>
      <c r="J41" s="2" t="s">
        <v>22</v>
      </c>
      <c r="K41" s="2" t="s">
        <v>21</v>
      </c>
      <c r="L41" s="4"/>
      <c r="N41" s="53"/>
    </row>
    <row r="42" spans="1:14" ht="18" customHeight="1">
      <c r="A42" s="3">
        <v>42</v>
      </c>
      <c r="B42" s="6" t="s">
        <v>75</v>
      </c>
      <c r="C42" s="6" t="s">
        <v>131</v>
      </c>
      <c r="D42" s="58" t="s">
        <v>132</v>
      </c>
      <c r="E42" s="11" t="s">
        <v>14</v>
      </c>
      <c r="F42" s="10" t="s">
        <v>21</v>
      </c>
      <c r="G42" s="11">
        <v>389</v>
      </c>
      <c r="H42" s="17">
        <f>389/450*100</f>
        <v>86.444444444444443</v>
      </c>
      <c r="I42" s="5" t="s">
        <v>22</v>
      </c>
      <c r="J42" s="2" t="s">
        <v>22</v>
      </c>
      <c r="K42" s="2" t="s">
        <v>21</v>
      </c>
      <c r="L42" s="4"/>
      <c r="N42" s="53"/>
    </row>
    <row r="43" spans="1:14" ht="18" customHeight="1">
      <c r="A43" s="3">
        <v>43</v>
      </c>
      <c r="B43" s="6"/>
      <c r="C43" s="6"/>
      <c r="D43" s="4"/>
      <c r="E43" s="11"/>
      <c r="F43" s="14"/>
      <c r="G43" s="11"/>
      <c r="H43" s="17"/>
      <c r="I43" s="5" t="s">
        <v>22</v>
      </c>
      <c r="J43" s="2" t="s">
        <v>22</v>
      </c>
      <c r="K43" s="2" t="s">
        <v>21</v>
      </c>
      <c r="L43" s="4"/>
      <c r="N43" s="53"/>
    </row>
    <row r="44" spans="1:14" ht="18" customHeight="1">
      <c r="A44" s="3">
        <v>44</v>
      </c>
      <c r="B44" s="6"/>
      <c r="C44" s="6"/>
      <c r="D44" s="4"/>
      <c r="E44" s="11"/>
      <c r="F44" s="14"/>
      <c r="G44" s="11"/>
      <c r="H44" s="17"/>
      <c r="I44" s="5" t="s">
        <v>22</v>
      </c>
      <c r="J44" s="2" t="s">
        <v>22</v>
      </c>
      <c r="K44" s="2" t="s">
        <v>21</v>
      </c>
      <c r="L44" s="4"/>
      <c r="N44" s="53"/>
    </row>
    <row r="45" spans="1:14" ht="18" customHeight="1">
      <c r="A45" s="3">
        <v>45</v>
      </c>
      <c r="B45" s="4"/>
      <c r="C45" s="4"/>
      <c r="D45" s="4"/>
      <c r="E45" s="11"/>
      <c r="F45" s="11"/>
      <c r="G45" s="11"/>
      <c r="H45" s="11"/>
      <c r="I45" s="4"/>
      <c r="J45" s="4"/>
      <c r="K45" s="4"/>
      <c r="L45" s="4"/>
      <c r="N45" s="53"/>
    </row>
    <row r="46" spans="1:14" ht="18" customHeight="1">
      <c r="A46" s="3">
        <v>46</v>
      </c>
      <c r="B46" s="4"/>
      <c r="C46" s="4"/>
      <c r="D46" s="4"/>
      <c r="E46" s="11"/>
      <c r="F46" s="11"/>
      <c r="G46" s="11"/>
      <c r="H46" s="11"/>
      <c r="I46" s="4"/>
      <c r="J46" s="4"/>
      <c r="K46" s="4"/>
      <c r="L46" s="4"/>
      <c r="N46" s="53"/>
    </row>
    <row r="47" spans="1:14" ht="18" customHeight="1">
      <c r="A47" s="3">
        <v>47</v>
      </c>
      <c r="B47" s="4"/>
      <c r="C47" s="4"/>
      <c r="D47" s="4"/>
      <c r="E47" s="11"/>
      <c r="F47" s="11"/>
      <c r="G47" s="11"/>
      <c r="H47" s="11"/>
      <c r="I47" s="4"/>
      <c r="J47" s="4"/>
      <c r="K47" s="4"/>
      <c r="L47" s="4"/>
      <c r="N47" s="53"/>
    </row>
    <row r="48" spans="1:14" ht="18" customHeight="1">
      <c r="A48" s="3">
        <v>48</v>
      </c>
      <c r="B48" s="4"/>
      <c r="C48" s="4"/>
      <c r="D48" s="4"/>
      <c r="E48" s="11"/>
      <c r="F48" s="11"/>
      <c r="G48" s="11"/>
      <c r="H48" s="11"/>
      <c r="I48" s="4"/>
      <c r="J48" s="4"/>
      <c r="K48" s="4"/>
      <c r="L48" s="4"/>
      <c r="N48" s="53"/>
    </row>
    <row r="49" spans="1:14" ht="18" customHeight="1">
      <c r="A49" s="3">
        <v>49</v>
      </c>
      <c r="B49" s="4"/>
      <c r="C49" s="4"/>
      <c r="D49" s="4"/>
      <c r="E49" s="11"/>
      <c r="F49" s="11"/>
      <c r="G49" s="11"/>
      <c r="H49" s="11"/>
      <c r="I49" s="4"/>
      <c r="J49" s="4"/>
      <c r="K49" s="4"/>
      <c r="L49" s="4"/>
      <c r="N49" s="53"/>
    </row>
    <row r="50" spans="1:14" ht="18" customHeight="1">
      <c r="A50" s="3">
        <v>50</v>
      </c>
      <c r="B50" s="4"/>
      <c r="C50" s="4"/>
      <c r="D50" s="4"/>
      <c r="E50" s="11"/>
      <c r="F50" s="11"/>
      <c r="G50" s="11"/>
      <c r="H50" s="11"/>
      <c r="I50" s="4"/>
      <c r="J50" s="4"/>
      <c r="K50" s="4"/>
      <c r="L50" s="4"/>
      <c r="N50" s="53"/>
    </row>
    <row r="51" spans="1:14">
      <c r="A51" s="63"/>
      <c r="N51" s="53"/>
    </row>
    <row r="52" spans="1:14">
      <c r="N52" s="53"/>
    </row>
  </sheetData>
  <autoFilter ref="E1:E52"/>
  <mergeCells count="2">
    <mergeCell ref="A1:L1"/>
    <mergeCell ref="A2:L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tabSelected="1" topLeftCell="E7" workbookViewId="0">
      <selection activeCell="S10" sqref="S10"/>
    </sheetView>
  </sheetViews>
  <sheetFormatPr defaultRowHeight="15"/>
  <cols>
    <col min="1" max="1" width="4.42578125" customWidth="1"/>
    <col min="2" max="2" width="0.28515625" customWidth="1"/>
    <col min="3" max="3" width="8.5703125" customWidth="1"/>
    <col min="4" max="4" width="10.28515625" customWidth="1"/>
    <col min="5" max="5" width="18.7109375" style="21" customWidth="1"/>
    <col min="6" max="6" width="17.42578125" style="21" customWidth="1"/>
    <col min="7" max="7" width="12.5703125" style="21" customWidth="1"/>
    <col min="8" max="8" width="6.5703125" style="21" customWidth="1"/>
    <col min="9" max="9" width="10.140625" customWidth="1"/>
    <col min="10" max="10" width="7" style="67" customWidth="1"/>
    <col min="11" max="11" width="9.7109375" customWidth="1"/>
    <col min="12" max="12" width="11.42578125" customWidth="1"/>
    <col min="13" max="13" width="11.5703125" customWidth="1"/>
    <col min="14" max="14" width="15.42578125" customWidth="1"/>
    <col min="15" max="15" width="9.140625" customWidth="1"/>
    <col min="16" max="16" width="25.28515625" style="67" hidden="1" customWidth="1"/>
    <col min="17" max="17" width="16.28515625" style="23" customWidth="1"/>
    <col min="18" max="18" width="27.5703125" style="23" customWidth="1"/>
    <col min="19" max="30" width="9.140625" customWidth="1"/>
  </cols>
  <sheetData>
    <row r="1" spans="1:19" ht="55.5" customHeight="1">
      <c r="A1" s="69" t="s">
        <v>605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71" t="s">
        <v>587</v>
      </c>
      <c r="O1" s="71"/>
      <c r="P1" s="71"/>
      <c r="Q1" s="71"/>
      <c r="R1" s="71"/>
      <c r="S1" s="24"/>
    </row>
    <row r="2" spans="1:19" s="67" customFormat="1" ht="39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24"/>
      <c r="O2" s="24"/>
      <c r="P2" s="24"/>
      <c r="Q2" s="25"/>
      <c r="R2" s="25"/>
      <c r="S2" s="24"/>
    </row>
    <row r="3" spans="1:19" ht="20.100000000000001" customHeight="1">
      <c r="A3" s="72" t="s">
        <v>0</v>
      </c>
      <c r="B3" s="72" t="s">
        <v>1</v>
      </c>
      <c r="C3" s="72" t="s">
        <v>2</v>
      </c>
      <c r="D3" s="72" t="s">
        <v>437</v>
      </c>
      <c r="E3" s="73" t="s">
        <v>134</v>
      </c>
      <c r="F3" s="73" t="s">
        <v>135</v>
      </c>
      <c r="G3" s="73" t="s">
        <v>140</v>
      </c>
      <c r="H3" s="73" t="s">
        <v>141</v>
      </c>
      <c r="I3" s="74" t="s">
        <v>582</v>
      </c>
      <c r="J3" s="75"/>
      <c r="K3" s="76" t="s">
        <v>441</v>
      </c>
      <c r="L3" s="77" t="s">
        <v>6</v>
      </c>
      <c r="M3" s="77" t="s">
        <v>7</v>
      </c>
      <c r="N3" s="78" t="s">
        <v>136</v>
      </c>
      <c r="O3" s="78" t="s">
        <v>137</v>
      </c>
      <c r="P3" s="22"/>
      <c r="Q3" s="22" t="s">
        <v>138</v>
      </c>
      <c r="R3" s="22" t="s">
        <v>139</v>
      </c>
      <c r="S3" s="64"/>
    </row>
    <row r="4" spans="1:19" ht="44.25" customHeight="1">
      <c r="A4" s="79">
        <v>1</v>
      </c>
      <c r="B4" s="72" t="s">
        <v>594</v>
      </c>
      <c r="C4" s="72" t="s">
        <v>37</v>
      </c>
      <c r="D4" s="80" t="s">
        <v>485</v>
      </c>
      <c r="E4" s="73" t="s">
        <v>142</v>
      </c>
      <c r="F4" s="73" t="s">
        <v>143</v>
      </c>
      <c r="G4" s="73" t="s">
        <v>144</v>
      </c>
      <c r="H4" s="73" t="s">
        <v>145</v>
      </c>
      <c r="I4" s="81" t="s">
        <v>114</v>
      </c>
      <c r="J4" s="82" t="s">
        <v>595</v>
      </c>
      <c r="K4" s="83" t="s">
        <v>38</v>
      </c>
      <c r="L4" s="83">
        <v>353</v>
      </c>
      <c r="M4" s="84">
        <f>353/450*100</f>
        <v>78.444444444444457</v>
      </c>
      <c r="N4" s="85" t="s">
        <v>146</v>
      </c>
      <c r="O4" s="86" t="s">
        <v>586</v>
      </c>
      <c r="P4" s="65"/>
      <c r="Q4" s="52" t="s">
        <v>147</v>
      </c>
      <c r="R4" s="35" t="s">
        <v>148</v>
      </c>
      <c r="S4" s="24"/>
    </row>
    <row r="5" spans="1:19" ht="44.25" customHeight="1">
      <c r="A5" s="79">
        <v>2</v>
      </c>
      <c r="B5" s="72" t="s">
        <v>39</v>
      </c>
      <c r="C5" s="72" t="s">
        <v>40</v>
      </c>
      <c r="D5" s="80" t="s">
        <v>486</v>
      </c>
      <c r="E5" s="73" t="s">
        <v>149</v>
      </c>
      <c r="F5" s="73" t="s">
        <v>150</v>
      </c>
      <c r="G5" s="73" t="s">
        <v>151</v>
      </c>
      <c r="H5" s="73" t="s">
        <v>152</v>
      </c>
      <c r="I5" s="81" t="s">
        <v>115</v>
      </c>
      <c r="J5" s="82" t="s">
        <v>596</v>
      </c>
      <c r="K5" s="83" t="s">
        <v>18</v>
      </c>
      <c r="L5" s="83">
        <v>337</v>
      </c>
      <c r="M5" s="83">
        <v>74</v>
      </c>
      <c r="N5" s="85" t="s">
        <v>153</v>
      </c>
      <c r="O5" s="87" t="s">
        <v>551</v>
      </c>
      <c r="P5" s="28"/>
      <c r="Q5" s="28" t="s">
        <v>155</v>
      </c>
      <c r="R5" s="35" t="s">
        <v>154</v>
      </c>
      <c r="S5" s="24"/>
    </row>
    <row r="6" spans="1:19" ht="44.25" customHeight="1">
      <c r="A6" s="79">
        <v>3</v>
      </c>
      <c r="B6" s="72" t="s">
        <v>41</v>
      </c>
      <c r="C6" s="72" t="s">
        <v>42</v>
      </c>
      <c r="D6" s="80" t="s">
        <v>446</v>
      </c>
      <c r="E6" s="73" t="s">
        <v>156</v>
      </c>
      <c r="F6" s="73" t="s">
        <v>157</v>
      </c>
      <c r="G6" s="73" t="s">
        <v>158</v>
      </c>
      <c r="H6" s="73" t="s">
        <v>152</v>
      </c>
      <c r="I6" s="81" t="s">
        <v>116</v>
      </c>
      <c r="J6" s="82" t="s">
        <v>597</v>
      </c>
      <c r="K6" s="83" t="s">
        <v>38</v>
      </c>
      <c r="L6" s="83">
        <v>264</v>
      </c>
      <c r="M6" s="83">
        <v>58</v>
      </c>
      <c r="N6" s="85" t="s">
        <v>159</v>
      </c>
      <c r="O6" s="86" t="s">
        <v>586</v>
      </c>
      <c r="P6" s="65"/>
      <c r="Q6" s="28" t="s">
        <v>161</v>
      </c>
      <c r="R6" s="35" t="s">
        <v>160</v>
      </c>
      <c r="S6" s="24"/>
    </row>
    <row r="7" spans="1:19" s="33" customFormat="1" ht="44.25" customHeight="1">
      <c r="A7" s="79">
        <v>4</v>
      </c>
      <c r="B7" s="72" t="s">
        <v>128</v>
      </c>
      <c r="C7" s="72" t="s">
        <v>129</v>
      </c>
      <c r="D7" s="80" t="s">
        <v>487</v>
      </c>
      <c r="E7" s="73" t="s">
        <v>312</v>
      </c>
      <c r="F7" s="73" t="s">
        <v>313</v>
      </c>
      <c r="G7" s="73" t="s">
        <v>261</v>
      </c>
      <c r="H7" s="88" t="s">
        <v>152</v>
      </c>
      <c r="I7" s="81" t="s">
        <v>130</v>
      </c>
      <c r="J7" s="82" t="s">
        <v>598</v>
      </c>
      <c r="K7" s="83" t="s">
        <v>38</v>
      </c>
      <c r="L7" s="83">
        <v>296</v>
      </c>
      <c r="M7" s="84">
        <f>296/450*100</f>
        <v>65.777777777777786</v>
      </c>
      <c r="N7" s="85" t="s">
        <v>314</v>
      </c>
      <c r="O7" s="86" t="s">
        <v>586</v>
      </c>
      <c r="P7" s="65"/>
      <c r="Q7" s="31" t="s">
        <v>315</v>
      </c>
      <c r="R7" s="36" t="s">
        <v>316</v>
      </c>
      <c r="S7" s="32"/>
    </row>
    <row r="8" spans="1:19" ht="44.25" customHeight="1">
      <c r="A8" s="79">
        <v>5</v>
      </c>
      <c r="B8" s="89" t="s">
        <v>47</v>
      </c>
      <c r="C8" s="89" t="s">
        <v>48</v>
      </c>
      <c r="D8" s="90" t="s">
        <v>488</v>
      </c>
      <c r="E8" s="73" t="s">
        <v>211</v>
      </c>
      <c r="F8" s="73" t="s">
        <v>212</v>
      </c>
      <c r="G8" s="73" t="s">
        <v>213</v>
      </c>
      <c r="H8" s="73" t="s">
        <v>152</v>
      </c>
      <c r="I8" s="91" t="s">
        <v>126</v>
      </c>
      <c r="J8" s="91" t="s">
        <v>597</v>
      </c>
      <c r="K8" s="86" t="s">
        <v>414</v>
      </c>
      <c r="L8" s="79">
        <f>56+49+64+51+76</f>
        <v>296</v>
      </c>
      <c r="M8" s="79">
        <v>65</v>
      </c>
      <c r="N8" s="85" t="s">
        <v>214</v>
      </c>
      <c r="O8" s="87"/>
      <c r="P8" s="28"/>
      <c r="Q8" s="28" t="s">
        <v>215</v>
      </c>
      <c r="R8" s="35" t="s">
        <v>216</v>
      </c>
      <c r="S8" s="24"/>
    </row>
    <row r="9" spans="1:19" ht="44.25" customHeight="1">
      <c r="A9" s="79">
        <v>6</v>
      </c>
      <c r="B9" s="92" t="s">
        <v>12</v>
      </c>
      <c r="C9" s="92" t="s">
        <v>13</v>
      </c>
      <c r="D9" s="93" t="s">
        <v>489</v>
      </c>
      <c r="E9" s="73" t="s">
        <v>162</v>
      </c>
      <c r="F9" s="73" t="s">
        <v>163</v>
      </c>
      <c r="G9" s="73" t="s">
        <v>164</v>
      </c>
      <c r="H9" s="73" t="s">
        <v>152</v>
      </c>
      <c r="I9" s="94" t="s">
        <v>117</v>
      </c>
      <c r="J9" s="94" t="s">
        <v>599</v>
      </c>
      <c r="K9" s="79" t="s">
        <v>14</v>
      </c>
      <c r="L9" s="86">
        <v>370</v>
      </c>
      <c r="M9" s="95">
        <v>82</v>
      </c>
      <c r="N9" s="85" t="s">
        <v>165</v>
      </c>
      <c r="O9" s="87" t="s">
        <v>566</v>
      </c>
      <c r="P9" s="28"/>
      <c r="Q9" s="28" t="s">
        <v>166</v>
      </c>
      <c r="R9" s="35" t="s">
        <v>167</v>
      </c>
      <c r="S9" s="24"/>
    </row>
    <row r="10" spans="1:19" ht="44.25" customHeight="1">
      <c r="A10" s="79">
        <v>7</v>
      </c>
      <c r="B10" s="89" t="s">
        <v>33</v>
      </c>
      <c r="C10" s="89" t="s">
        <v>34</v>
      </c>
      <c r="D10" s="90" t="s">
        <v>490</v>
      </c>
      <c r="E10" s="73" t="s">
        <v>199</v>
      </c>
      <c r="F10" s="73" t="s">
        <v>200</v>
      </c>
      <c r="G10" s="73" t="s">
        <v>201</v>
      </c>
      <c r="H10" s="73" t="s">
        <v>152</v>
      </c>
      <c r="I10" s="91" t="s">
        <v>123</v>
      </c>
      <c r="J10" s="91" t="s">
        <v>599</v>
      </c>
      <c r="K10" s="79" t="s">
        <v>14</v>
      </c>
      <c r="L10" s="79">
        <v>317</v>
      </c>
      <c r="M10" s="79">
        <v>70</v>
      </c>
      <c r="N10" s="85" t="s">
        <v>202</v>
      </c>
      <c r="O10" s="87" t="s">
        <v>567</v>
      </c>
      <c r="P10" s="28"/>
      <c r="Q10" s="28" t="s">
        <v>203</v>
      </c>
      <c r="R10" s="35" t="s">
        <v>204</v>
      </c>
      <c r="S10" s="24"/>
    </row>
    <row r="11" spans="1:19" ht="44.25" customHeight="1">
      <c r="A11" s="79">
        <v>8</v>
      </c>
      <c r="B11" s="89" t="s">
        <v>19</v>
      </c>
      <c r="C11" s="89" t="s">
        <v>20</v>
      </c>
      <c r="D11" s="90" t="s">
        <v>491</v>
      </c>
      <c r="E11" s="73" t="s">
        <v>175</v>
      </c>
      <c r="F11" s="73" t="s">
        <v>176</v>
      </c>
      <c r="G11" s="73" t="s">
        <v>177</v>
      </c>
      <c r="H11" s="73" t="s">
        <v>152</v>
      </c>
      <c r="I11" s="94" t="s">
        <v>119</v>
      </c>
      <c r="J11" s="94" t="s">
        <v>597</v>
      </c>
      <c r="K11" s="79" t="s">
        <v>14</v>
      </c>
      <c r="L11" s="79">
        <v>329</v>
      </c>
      <c r="M11" s="79">
        <v>73</v>
      </c>
      <c r="N11" s="85" t="s">
        <v>178</v>
      </c>
      <c r="O11" s="87" t="s">
        <v>568</v>
      </c>
      <c r="P11" s="28"/>
      <c r="Q11" s="28" t="s">
        <v>179</v>
      </c>
      <c r="R11" s="28" t="s">
        <v>180</v>
      </c>
      <c r="S11" s="67"/>
    </row>
    <row r="12" spans="1:19" ht="44.25" customHeight="1">
      <c r="A12" s="79">
        <v>9</v>
      </c>
      <c r="B12" s="89" t="s">
        <v>49</v>
      </c>
      <c r="C12" s="89" t="s">
        <v>50</v>
      </c>
      <c r="D12" s="90" t="s">
        <v>492</v>
      </c>
      <c r="E12" s="73" t="s">
        <v>217</v>
      </c>
      <c r="F12" s="73" t="s">
        <v>218</v>
      </c>
      <c r="G12" s="73" t="s">
        <v>219</v>
      </c>
      <c r="H12" s="73" t="s">
        <v>152</v>
      </c>
      <c r="I12" s="91" t="s">
        <v>127</v>
      </c>
      <c r="J12" s="91" t="s">
        <v>600</v>
      </c>
      <c r="K12" s="79" t="s">
        <v>14</v>
      </c>
      <c r="L12" s="79">
        <v>355</v>
      </c>
      <c r="M12" s="79">
        <v>78</v>
      </c>
      <c r="N12" s="85" t="s">
        <v>529</v>
      </c>
      <c r="O12" s="87" t="s">
        <v>569</v>
      </c>
      <c r="P12" s="28"/>
      <c r="Q12" s="28" t="s">
        <v>220</v>
      </c>
      <c r="R12" s="35" t="s">
        <v>221</v>
      </c>
      <c r="S12" s="24"/>
    </row>
    <row r="13" spans="1:19" ht="44.25" customHeight="1">
      <c r="A13" s="79">
        <v>10</v>
      </c>
      <c r="B13" s="89" t="s">
        <v>59</v>
      </c>
      <c r="C13" s="89" t="s">
        <v>60</v>
      </c>
      <c r="D13" s="90" t="s">
        <v>493</v>
      </c>
      <c r="E13" s="73" t="s">
        <v>231</v>
      </c>
      <c r="F13" s="73" t="s">
        <v>232</v>
      </c>
      <c r="G13" s="73" t="s">
        <v>233</v>
      </c>
      <c r="H13" s="73" t="s">
        <v>152</v>
      </c>
      <c r="I13" s="96" t="s">
        <v>61</v>
      </c>
      <c r="J13" s="96" t="s">
        <v>599</v>
      </c>
      <c r="K13" s="79" t="s">
        <v>14</v>
      </c>
      <c r="L13" s="79">
        <v>347</v>
      </c>
      <c r="M13" s="97">
        <f>347/450*100</f>
        <v>77.111111111111114</v>
      </c>
      <c r="N13" s="85" t="s">
        <v>234</v>
      </c>
      <c r="O13" s="87" t="s">
        <v>570</v>
      </c>
      <c r="P13" s="28"/>
      <c r="Q13" s="28" t="s">
        <v>235</v>
      </c>
      <c r="R13" s="35" t="s">
        <v>221</v>
      </c>
      <c r="S13" s="24"/>
    </row>
    <row r="14" spans="1:19" ht="44.25" customHeight="1">
      <c r="A14" s="79">
        <v>11</v>
      </c>
      <c r="B14" s="89" t="s">
        <v>54</v>
      </c>
      <c r="C14" s="89" t="s">
        <v>34</v>
      </c>
      <c r="D14" s="90" t="s">
        <v>494</v>
      </c>
      <c r="E14" s="73" t="s">
        <v>361</v>
      </c>
      <c r="F14" s="73" t="s">
        <v>200</v>
      </c>
      <c r="G14" s="73" t="s">
        <v>222</v>
      </c>
      <c r="H14" s="73" t="s">
        <v>152</v>
      </c>
      <c r="I14" s="96" t="s">
        <v>55</v>
      </c>
      <c r="J14" s="96" t="s">
        <v>601</v>
      </c>
      <c r="K14" s="79" t="s">
        <v>14</v>
      </c>
      <c r="L14" s="79">
        <v>307</v>
      </c>
      <c r="M14" s="97">
        <f>307/450*100</f>
        <v>68.222222222222214</v>
      </c>
      <c r="N14" s="85" t="s">
        <v>223</v>
      </c>
      <c r="O14" s="87" t="s">
        <v>571</v>
      </c>
      <c r="P14" s="28"/>
      <c r="Q14" s="28" t="s">
        <v>224</v>
      </c>
      <c r="R14" s="35" t="s">
        <v>192</v>
      </c>
      <c r="S14" s="24"/>
    </row>
    <row r="15" spans="1:19" ht="44.25" customHeight="1">
      <c r="A15" s="79">
        <v>12</v>
      </c>
      <c r="B15" s="89" t="s">
        <v>56</v>
      </c>
      <c r="C15" s="89" t="s">
        <v>57</v>
      </c>
      <c r="D15" s="90" t="s">
        <v>495</v>
      </c>
      <c r="E15" s="73" t="s">
        <v>225</v>
      </c>
      <c r="F15" s="73" t="s">
        <v>226</v>
      </c>
      <c r="G15" s="73" t="s">
        <v>227</v>
      </c>
      <c r="H15" s="73" t="s">
        <v>152</v>
      </c>
      <c r="I15" s="96" t="s">
        <v>58</v>
      </c>
      <c r="J15" s="96" t="s">
        <v>602</v>
      </c>
      <c r="K15" s="79" t="s">
        <v>14</v>
      </c>
      <c r="L15" s="79">
        <v>336</v>
      </c>
      <c r="M15" s="97">
        <f>336/450*100</f>
        <v>74.666666666666671</v>
      </c>
      <c r="N15" s="85" t="s">
        <v>228</v>
      </c>
      <c r="O15" s="87" t="s">
        <v>572</v>
      </c>
      <c r="P15" s="28"/>
      <c r="Q15" s="28" t="s">
        <v>229</v>
      </c>
      <c r="R15" s="35" t="s">
        <v>230</v>
      </c>
      <c r="S15" s="24"/>
    </row>
    <row r="16" spans="1:19" ht="44.25" customHeight="1">
      <c r="A16" s="79">
        <v>13</v>
      </c>
      <c r="B16" s="98" t="s">
        <v>445</v>
      </c>
      <c r="C16" s="98" t="s">
        <v>465</v>
      </c>
      <c r="D16" s="98" t="s">
        <v>496</v>
      </c>
      <c r="E16" s="99" t="s">
        <v>357</v>
      </c>
      <c r="F16" s="99" t="s">
        <v>358</v>
      </c>
      <c r="G16" s="73" t="s">
        <v>401</v>
      </c>
      <c r="H16" s="99" t="s">
        <v>152</v>
      </c>
      <c r="I16" s="100" t="s">
        <v>402</v>
      </c>
      <c r="J16" s="100" t="s">
        <v>599</v>
      </c>
      <c r="K16" s="101" t="s">
        <v>38</v>
      </c>
      <c r="L16" s="101">
        <v>276</v>
      </c>
      <c r="M16" s="101">
        <f>276/450*100</f>
        <v>61.333333333333329</v>
      </c>
      <c r="N16" s="102" t="s">
        <v>530</v>
      </c>
      <c r="O16" s="86" t="s">
        <v>586</v>
      </c>
      <c r="P16" s="65"/>
      <c r="Q16" s="55">
        <v>9914452215</v>
      </c>
      <c r="R16" s="50" t="s">
        <v>403</v>
      </c>
      <c r="S16" s="24"/>
    </row>
    <row r="17" spans="1:19" ht="44.25" customHeight="1">
      <c r="A17" s="79">
        <v>14</v>
      </c>
      <c r="B17" s="89" t="s">
        <v>76</v>
      </c>
      <c r="C17" s="89" t="s">
        <v>77</v>
      </c>
      <c r="D17" s="90" t="s">
        <v>497</v>
      </c>
      <c r="E17" s="73" t="s">
        <v>257</v>
      </c>
      <c r="F17" s="73" t="s">
        <v>258</v>
      </c>
      <c r="G17" s="73" t="s">
        <v>259</v>
      </c>
      <c r="H17" s="73" t="s">
        <v>152</v>
      </c>
      <c r="I17" s="96" t="s">
        <v>78</v>
      </c>
      <c r="J17" s="96" t="s">
        <v>601</v>
      </c>
      <c r="K17" s="79" t="s">
        <v>18</v>
      </c>
      <c r="L17" s="79">
        <v>370</v>
      </c>
      <c r="M17" s="97">
        <f>370/450*100</f>
        <v>82.222222222222214</v>
      </c>
      <c r="N17" s="85" t="s">
        <v>584</v>
      </c>
      <c r="O17" s="87" t="s">
        <v>549</v>
      </c>
      <c r="P17" s="28"/>
      <c r="Q17" s="28" t="s">
        <v>260</v>
      </c>
      <c r="R17" s="35" t="s">
        <v>210</v>
      </c>
      <c r="S17" s="24"/>
    </row>
    <row r="18" spans="1:19" ht="44.25" customHeight="1">
      <c r="A18" s="79">
        <v>15</v>
      </c>
      <c r="B18" s="89" t="s">
        <v>45</v>
      </c>
      <c r="C18" s="89" t="s">
        <v>46</v>
      </c>
      <c r="D18" s="90" t="s">
        <v>498</v>
      </c>
      <c r="E18" s="73" t="s">
        <v>205</v>
      </c>
      <c r="F18" s="73" t="s">
        <v>206</v>
      </c>
      <c r="G18" s="73" t="s">
        <v>207</v>
      </c>
      <c r="H18" s="73" t="s">
        <v>152</v>
      </c>
      <c r="I18" s="91" t="s">
        <v>125</v>
      </c>
      <c r="J18" s="91" t="s">
        <v>602</v>
      </c>
      <c r="K18" s="79" t="s">
        <v>18</v>
      </c>
      <c r="L18" s="79">
        <v>337</v>
      </c>
      <c r="M18" s="79">
        <v>74</v>
      </c>
      <c r="N18" s="85" t="s">
        <v>208</v>
      </c>
      <c r="O18" s="87" t="s">
        <v>548</v>
      </c>
      <c r="P18" s="28"/>
      <c r="Q18" s="28" t="s">
        <v>209</v>
      </c>
      <c r="R18" s="35" t="s">
        <v>210</v>
      </c>
      <c r="S18" s="24"/>
    </row>
    <row r="19" spans="1:19" ht="44.25" customHeight="1">
      <c r="A19" s="79">
        <v>16</v>
      </c>
      <c r="B19" s="89" t="s">
        <v>65</v>
      </c>
      <c r="C19" s="89" t="s">
        <v>66</v>
      </c>
      <c r="D19" s="90" t="s">
        <v>499</v>
      </c>
      <c r="E19" s="73" t="s">
        <v>241</v>
      </c>
      <c r="F19" s="73" t="s">
        <v>242</v>
      </c>
      <c r="G19" s="73" t="s">
        <v>243</v>
      </c>
      <c r="H19" s="73" t="s">
        <v>152</v>
      </c>
      <c r="I19" s="96" t="s">
        <v>67</v>
      </c>
      <c r="J19" s="96" t="s">
        <v>603</v>
      </c>
      <c r="K19" s="79" t="s">
        <v>18</v>
      </c>
      <c r="L19" s="79">
        <v>329</v>
      </c>
      <c r="M19" s="97">
        <f>329/450*100</f>
        <v>73.111111111111114</v>
      </c>
      <c r="N19" s="85" t="s">
        <v>244</v>
      </c>
      <c r="O19" s="87" t="s">
        <v>550</v>
      </c>
      <c r="P19" s="28"/>
      <c r="Q19" s="28" t="s">
        <v>245</v>
      </c>
      <c r="R19" s="35" t="s">
        <v>246</v>
      </c>
      <c r="S19" s="24"/>
    </row>
    <row r="20" spans="1:19" ht="44.25" customHeight="1">
      <c r="A20" s="79">
        <v>17</v>
      </c>
      <c r="B20" s="89" t="s">
        <v>68</v>
      </c>
      <c r="C20" s="89" t="s">
        <v>69</v>
      </c>
      <c r="D20" s="90" t="s">
        <v>500</v>
      </c>
      <c r="E20" s="73" t="s">
        <v>247</v>
      </c>
      <c r="F20" s="73" t="s">
        <v>248</v>
      </c>
      <c r="G20" s="73" t="s">
        <v>249</v>
      </c>
      <c r="H20" s="73" t="s">
        <v>152</v>
      </c>
      <c r="I20" s="96" t="s">
        <v>70</v>
      </c>
      <c r="J20" s="96" t="s">
        <v>600</v>
      </c>
      <c r="K20" s="79" t="s">
        <v>18</v>
      </c>
      <c r="L20" s="79">
        <v>277</v>
      </c>
      <c r="M20" s="97"/>
      <c r="N20" s="85" t="s">
        <v>531</v>
      </c>
      <c r="O20" s="87" t="s">
        <v>553</v>
      </c>
      <c r="P20" s="28"/>
      <c r="Q20" s="28" t="s">
        <v>250</v>
      </c>
      <c r="R20" s="35" t="s">
        <v>251</v>
      </c>
      <c r="S20" s="24"/>
    </row>
    <row r="21" spans="1:19" ht="44.25" customHeight="1">
      <c r="A21" s="79">
        <v>18</v>
      </c>
      <c r="B21" s="89" t="s">
        <v>74</v>
      </c>
      <c r="C21" s="89" t="s">
        <v>23</v>
      </c>
      <c r="D21" s="90" t="s">
        <v>501</v>
      </c>
      <c r="E21" s="73" t="s">
        <v>261</v>
      </c>
      <c r="F21" s="73" t="s">
        <v>181</v>
      </c>
      <c r="G21" s="73" t="s">
        <v>262</v>
      </c>
      <c r="H21" s="73" t="s">
        <v>152</v>
      </c>
      <c r="I21" s="96" t="s">
        <v>79</v>
      </c>
      <c r="J21" s="96" t="s">
        <v>602</v>
      </c>
      <c r="K21" s="79" t="s">
        <v>18</v>
      </c>
      <c r="L21" s="79">
        <f>60+72+95+56+81</f>
        <v>364</v>
      </c>
      <c r="M21" s="103" t="s">
        <v>266</v>
      </c>
      <c r="N21" s="85" t="s">
        <v>263</v>
      </c>
      <c r="O21" s="104" t="s">
        <v>552</v>
      </c>
      <c r="P21" s="39"/>
      <c r="Q21" s="28" t="s">
        <v>264</v>
      </c>
      <c r="R21" s="35" t="s">
        <v>265</v>
      </c>
      <c r="S21" s="24"/>
    </row>
    <row r="22" spans="1:19" ht="44.25" customHeight="1">
      <c r="A22" s="79">
        <v>19</v>
      </c>
      <c r="B22" s="89" t="s">
        <v>71</v>
      </c>
      <c r="C22" s="89" t="s">
        <v>72</v>
      </c>
      <c r="D22" s="90" t="s">
        <v>502</v>
      </c>
      <c r="E22" s="73" t="s">
        <v>252</v>
      </c>
      <c r="F22" s="73" t="s">
        <v>253</v>
      </c>
      <c r="G22" s="73" t="s">
        <v>254</v>
      </c>
      <c r="H22" s="73" t="s">
        <v>152</v>
      </c>
      <c r="I22" s="96" t="s">
        <v>73</v>
      </c>
      <c r="J22" s="96" t="s">
        <v>596</v>
      </c>
      <c r="K22" s="79" t="s">
        <v>14</v>
      </c>
      <c r="L22" s="79">
        <v>326</v>
      </c>
      <c r="M22" s="97">
        <f>326/450*100</f>
        <v>72.444444444444443</v>
      </c>
      <c r="N22" s="85" t="s">
        <v>532</v>
      </c>
      <c r="O22" s="87" t="s">
        <v>573</v>
      </c>
      <c r="P22" s="28"/>
      <c r="Q22" s="28" t="s">
        <v>255</v>
      </c>
      <c r="R22" s="35" t="s">
        <v>256</v>
      </c>
      <c r="S22" s="24"/>
    </row>
    <row r="23" spans="1:19" ht="44.25" customHeight="1">
      <c r="A23" s="79">
        <v>20</v>
      </c>
      <c r="B23" s="89" t="s">
        <v>31</v>
      </c>
      <c r="C23" s="89" t="s">
        <v>32</v>
      </c>
      <c r="D23" s="90" t="s">
        <v>503</v>
      </c>
      <c r="E23" s="73" t="s">
        <v>193</v>
      </c>
      <c r="F23" s="73" t="s">
        <v>194</v>
      </c>
      <c r="G23" s="73" t="s">
        <v>195</v>
      </c>
      <c r="H23" s="73" t="s">
        <v>152</v>
      </c>
      <c r="I23" s="91" t="s">
        <v>122</v>
      </c>
      <c r="J23" s="91" t="s">
        <v>602</v>
      </c>
      <c r="K23" s="79" t="s">
        <v>15</v>
      </c>
      <c r="L23" s="79">
        <v>374</v>
      </c>
      <c r="M23" s="79">
        <v>83</v>
      </c>
      <c r="N23" s="85" t="s">
        <v>196</v>
      </c>
      <c r="O23" s="86" t="s">
        <v>586</v>
      </c>
      <c r="P23" s="65"/>
      <c r="Q23" s="28" t="s">
        <v>197</v>
      </c>
      <c r="R23" s="35" t="s">
        <v>198</v>
      </c>
      <c r="S23" s="24"/>
    </row>
    <row r="24" spans="1:19" ht="44.25" customHeight="1">
      <c r="A24" s="79">
        <v>21</v>
      </c>
      <c r="B24" s="89" t="s">
        <v>75</v>
      </c>
      <c r="C24" s="89" t="s">
        <v>131</v>
      </c>
      <c r="D24" s="90" t="s">
        <v>504</v>
      </c>
      <c r="E24" s="73" t="s">
        <v>296</v>
      </c>
      <c r="F24" s="73" t="s">
        <v>297</v>
      </c>
      <c r="G24" s="73" t="s">
        <v>298</v>
      </c>
      <c r="H24" s="96" t="s">
        <v>152</v>
      </c>
      <c r="I24" s="96" t="s">
        <v>132</v>
      </c>
      <c r="J24" s="96" t="s">
        <v>595</v>
      </c>
      <c r="K24" s="79" t="s">
        <v>14</v>
      </c>
      <c r="L24" s="79">
        <v>389</v>
      </c>
      <c r="M24" s="97">
        <f>389/450*100</f>
        <v>86.444444444444443</v>
      </c>
      <c r="N24" s="85" t="s">
        <v>533</v>
      </c>
      <c r="O24" s="87" t="s">
        <v>574</v>
      </c>
      <c r="P24" s="28"/>
      <c r="Q24" s="28" t="s">
        <v>299</v>
      </c>
      <c r="R24" s="35" t="s">
        <v>167</v>
      </c>
      <c r="S24" s="24"/>
    </row>
    <row r="25" spans="1:19" ht="44.25" customHeight="1">
      <c r="A25" s="79">
        <v>22</v>
      </c>
      <c r="B25" s="89" t="s">
        <v>27</v>
      </c>
      <c r="C25" s="89" t="s">
        <v>28</v>
      </c>
      <c r="D25" s="90" t="s">
        <v>505</v>
      </c>
      <c r="E25" s="73" t="s">
        <v>187</v>
      </c>
      <c r="F25" s="105" t="s">
        <v>189</v>
      </c>
      <c r="G25" s="73" t="s">
        <v>188</v>
      </c>
      <c r="H25" s="73" t="s">
        <v>171</v>
      </c>
      <c r="I25" s="91" t="s">
        <v>133</v>
      </c>
      <c r="J25" s="91" t="s">
        <v>602</v>
      </c>
      <c r="K25" s="79" t="s">
        <v>14</v>
      </c>
      <c r="L25" s="79">
        <v>390</v>
      </c>
      <c r="M25" s="79">
        <v>86</v>
      </c>
      <c r="N25" s="85" t="s">
        <v>190</v>
      </c>
      <c r="O25" s="87" t="s">
        <v>575</v>
      </c>
      <c r="P25" s="28"/>
      <c r="Q25" s="28" t="s">
        <v>191</v>
      </c>
      <c r="R25" s="35" t="s">
        <v>192</v>
      </c>
      <c r="S25" s="24"/>
    </row>
    <row r="26" spans="1:19" ht="44.25" customHeight="1">
      <c r="A26" s="79">
        <v>23</v>
      </c>
      <c r="B26" s="89" t="s">
        <v>88</v>
      </c>
      <c r="C26" s="89" t="s">
        <v>89</v>
      </c>
      <c r="D26" s="90" t="s">
        <v>506</v>
      </c>
      <c r="E26" s="73" t="s">
        <v>287</v>
      </c>
      <c r="F26" s="73" t="s">
        <v>288</v>
      </c>
      <c r="G26" s="73" t="s">
        <v>289</v>
      </c>
      <c r="H26" s="96" t="s">
        <v>171</v>
      </c>
      <c r="I26" s="96" t="s">
        <v>90</v>
      </c>
      <c r="J26" s="96" t="s">
        <v>604</v>
      </c>
      <c r="K26" s="79" t="s">
        <v>18</v>
      </c>
      <c r="L26" s="79">
        <v>259</v>
      </c>
      <c r="M26" s="97">
        <f>259/450*100</f>
        <v>57.555555555555557</v>
      </c>
      <c r="N26" s="85" t="s">
        <v>290</v>
      </c>
      <c r="O26" s="87" t="s">
        <v>554</v>
      </c>
      <c r="P26" s="28"/>
      <c r="Q26" s="28" t="s">
        <v>291</v>
      </c>
      <c r="R26" s="35" t="s">
        <v>286</v>
      </c>
      <c r="S26" s="24"/>
    </row>
    <row r="27" spans="1:19" ht="44.25" customHeight="1">
      <c r="A27" s="79">
        <v>24</v>
      </c>
      <c r="B27" s="89" t="s">
        <v>86</v>
      </c>
      <c r="C27" s="89" t="s">
        <v>85</v>
      </c>
      <c r="D27" s="90" t="s">
        <v>507</v>
      </c>
      <c r="E27" s="73" t="s">
        <v>282</v>
      </c>
      <c r="F27" s="73" t="s">
        <v>283</v>
      </c>
      <c r="G27" s="73" t="s">
        <v>284</v>
      </c>
      <c r="H27" s="96" t="s">
        <v>171</v>
      </c>
      <c r="I27" s="96" t="s">
        <v>87</v>
      </c>
      <c r="J27" s="96" t="s">
        <v>602</v>
      </c>
      <c r="K27" s="79" t="s">
        <v>18</v>
      </c>
      <c r="L27" s="79">
        <v>228</v>
      </c>
      <c r="M27" s="97">
        <f>228/450*100</f>
        <v>50.666666666666671</v>
      </c>
      <c r="N27" s="85" t="s">
        <v>585</v>
      </c>
      <c r="O27" s="87" t="s">
        <v>542</v>
      </c>
      <c r="P27" s="28"/>
      <c r="Q27" s="28" t="s">
        <v>285</v>
      </c>
      <c r="R27" s="35" t="s">
        <v>286</v>
      </c>
      <c r="S27" s="24"/>
    </row>
    <row r="28" spans="1:19" ht="44.25" customHeight="1">
      <c r="A28" s="106">
        <v>25</v>
      </c>
      <c r="B28" s="98" t="s">
        <v>462</v>
      </c>
      <c r="C28" s="98" t="s">
        <v>464</v>
      </c>
      <c r="D28" s="98" t="s">
        <v>524</v>
      </c>
      <c r="E28" s="99" t="s">
        <v>429</v>
      </c>
      <c r="F28" s="99" t="s">
        <v>218</v>
      </c>
      <c r="G28" s="73" t="s">
        <v>430</v>
      </c>
      <c r="H28" s="99" t="s">
        <v>171</v>
      </c>
      <c r="I28" s="107" t="s">
        <v>431</v>
      </c>
      <c r="J28" s="108" t="s">
        <v>596</v>
      </c>
      <c r="K28" s="109" t="s">
        <v>592</v>
      </c>
      <c r="L28" s="106">
        <v>325</v>
      </c>
      <c r="M28" s="110">
        <f>325/450*100</f>
        <v>72.222222222222214</v>
      </c>
      <c r="N28" s="85" t="s">
        <v>536</v>
      </c>
      <c r="O28" s="75"/>
      <c r="P28" s="49"/>
      <c r="Q28" s="49" t="s">
        <v>590</v>
      </c>
      <c r="R28" s="49" t="s">
        <v>432</v>
      </c>
      <c r="S28" s="24"/>
    </row>
    <row r="29" spans="1:19" ht="44.25" customHeight="1">
      <c r="A29" s="79">
        <v>26</v>
      </c>
      <c r="B29" s="89" t="s">
        <v>16</v>
      </c>
      <c r="C29" s="89" t="s">
        <v>17</v>
      </c>
      <c r="D29" s="90" t="s">
        <v>508</v>
      </c>
      <c r="E29" s="73" t="s">
        <v>168</v>
      </c>
      <c r="F29" s="73" t="s">
        <v>169</v>
      </c>
      <c r="G29" s="73" t="s">
        <v>170</v>
      </c>
      <c r="H29" s="73" t="s">
        <v>171</v>
      </c>
      <c r="I29" s="94" t="s">
        <v>118</v>
      </c>
      <c r="J29" s="94" t="s">
        <v>603</v>
      </c>
      <c r="K29" s="86" t="s">
        <v>378</v>
      </c>
      <c r="L29" s="79">
        <v>265</v>
      </c>
      <c r="M29" s="79">
        <v>58</v>
      </c>
      <c r="N29" s="85" t="s">
        <v>172</v>
      </c>
      <c r="O29" s="87"/>
      <c r="P29" s="28"/>
      <c r="Q29" s="28" t="s">
        <v>173</v>
      </c>
      <c r="R29" s="35" t="s">
        <v>174</v>
      </c>
      <c r="S29" s="24"/>
    </row>
    <row r="30" spans="1:19" ht="44.25" customHeight="1">
      <c r="A30" s="79">
        <v>27</v>
      </c>
      <c r="B30" s="89" t="s">
        <v>80</v>
      </c>
      <c r="C30" s="89" t="s">
        <v>69</v>
      </c>
      <c r="D30" s="90" t="s">
        <v>509</v>
      </c>
      <c r="E30" s="73" t="s">
        <v>267</v>
      </c>
      <c r="F30" s="73" t="s">
        <v>248</v>
      </c>
      <c r="G30" s="73" t="s">
        <v>268</v>
      </c>
      <c r="H30" s="73" t="s">
        <v>171</v>
      </c>
      <c r="I30" s="96" t="s">
        <v>81</v>
      </c>
      <c r="J30" s="96" t="s">
        <v>599</v>
      </c>
      <c r="K30" s="79" t="s">
        <v>18</v>
      </c>
      <c r="L30" s="79">
        <v>357</v>
      </c>
      <c r="M30" s="97">
        <f>357/450*100</f>
        <v>79.333333333333329</v>
      </c>
      <c r="N30" s="85" t="s">
        <v>269</v>
      </c>
      <c r="O30" s="87" t="s">
        <v>543</v>
      </c>
      <c r="P30" s="28"/>
      <c r="Q30" s="28" t="s">
        <v>270</v>
      </c>
      <c r="R30" s="35" t="s">
        <v>271</v>
      </c>
      <c r="S30" s="24"/>
    </row>
    <row r="31" spans="1:19" s="33" customFormat="1" ht="44.25" customHeight="1">
      <c r="A31" s="79">
        <v>28</v>
      </c>
      <c r="B31" s="89" t="s">
        <v>91</v>
      </c>
      <c r="C31" s="89" t="s">
        <v>92</v>
      </c>
      <c r="D31" s="90" t="s">
        <v>510</v>
      </c>
      <c r="E31" s="73" t="s">
        <v>292</v>
      </c>
      <c r="F31" s="73" t="s">
        <v>293</v>
      </c>
      <c r="G31" s="73" t="s">
        <v>294</v>
      </c>
      <c r="H31" s="96" t="s">
        <v>171</v>
      </c>
      <c r="I31" s="96" t="s">
        <v>93</v>
      </c>
      <c r="J31" s="96" t="s">
        <v>603</v>
      </c>
      <c r="K31" s="79" t="s">
        <v>18</v>
      </c>
      <c r="L31" s="79">
        <f>58+26+56+65+66</f>
        <v>271</v>
      </c>
      <c r="M31" s="97">
        <f>271/450*100</f>
        <v>60.222222222222221</v>
      </c>
      <c r="N31" s="85" t="s">
        <v>295</v>
      </c>
      <c r="O31" s="87" t="s">
        <v>541</v>
      </c>
      <c r="P31" s="28"/>
      <c r="Q31" s="28">
        <v>9781633918</v>
      </c>
      <c r="R31" s="35" t="s">
        <v>286</v>
      </c>
      <c r="S31" s="32"/>
    </row>
    <row r="32" spans="1:19" ht="44.25" customHeight="1">
      <c r="A32" s="79">
        <v>29</v>
      </c>
      <c r="B32" s="89" t="s">
        <v>308</v>
      </c>
      <c r="C32" s="89" t="s">
        <v>309</v>
      </c>
      <c r="D32" s="90" t="s">
        <v>507</v>
      </c>
      <c r="E32" s="73" t="s">
        <v>273</v>
      </c>
      <c r="F32" s="73" t="s">
        <v>274</v>
      </c>
      <c r="G32" s="73" t="s">
        <v>284</v>
      </c>
      <c r="H32" s="96" t="s">
        <v>152</v>
      </c>
      <c r="I32" s="91" t="s">
        <v>300</v>
      </c>
      <c r="J32" s="96" t="s">
        <v>601</v>
      </c>
      <c r="K32" s="86" t="s">
        <v>414</v>
      </c>
      <c r="L32" s="79">
        <f>53+25+60+53+72</f>
        <v>263</v>
      </c>
      <c r="M32" s="97">
        <f>260/450*100</f>
        <v>57.777777777777771</v>
      </c>
      <c r="N32" s="85" t="s">
        <v>301</v>
      </c>
      <c r="O32" s="87"/>
      <c r="P32" s="28"/>
      <c r="Q32" s="28" t="s">
        <v>302</v>
      </c>
      <c r="R32" s="35" t="s">
        <v>303</v>
      </c>
      <c r="S32" s="24"/>
    </row>
    <row r="33" spans="1:19" ht="44.25" customHeight="1">
      <c r="A33" s="79">
        <v>30</v>
      </c>
      <c r="B33" s="90" t="s">
        <v>447</v>
      </c>
      <c r="C33" s="90" t="s">
        <v>467</v>
      </c>
      <c r="D33" s="90" t="s">
        <v>511</v>
      </c>
      <c r="E33" s="73" t="s">
        <v>324</v>
      </c>
      <c r="F33" s="73" t="s">
        <v>325</v>
      </c>
      <c r="G33" s="88" t="s">
        <v>384</v>
      </c>
      <c r="H33" s="105" t="s">
        <v>152</v>
      </c>
      <c r="I33" s="96" t="s">
        <v>338</v>
      </c>
      <c r="J33" s="96"/>
      <c r="K33" s="79" t="s">
        <v>18</v>
      </c>
      <c r="L33" s="79">
        <v>350</v>
      </c>
      <c r="M33" s="79">
        <f>350/450*100</f>
        <v>77.777777777777786</v>
      </c>
      <c r="N33" s="85" t="s">
        <v>339</v>
      </c>
      <c r="O33" s="87" t="s">
        <v>546</v>
      </c>
      <c r="P33" s="28"/>
      <c r="Q33" s="28" t="s">
        <v>340</v>
      </c>
      <c r="R33" s="35" t="s">
        <v>341</v>
      </c>
      <c r="S33" s="24"/>
    </row>
    <row r="34" spans="1:19" ht="44.25" customHeight="1">
      <c r="A34" s="79">
        <v>31</v>
      </c>
      <c r="B34" s="89" t="s">
        <v>24</v>
      </c>
      <c r="C34" s="89" t="s">
        <v>25</v>
      </c>
      <c r="D34" s="90" t="s">
        <v>512</v>
      </c>
      <c r="E34" s="73" t="s">
        <v>182</v>
      </c>
      <c r="F34" s="73" t="s">
        <v>183</v>
      </c>
      <c r="G34" s="73" t="s">
        <v>184</v>
      </c>
      <c r="H34" s="73" t="s">
        <v>152</v>
      </c>
      <c r="I34" s="91" t="s">
        <v>120</v>
      </c>
      <c r="J34" s="91"/>
      <c r="K34" s="79" t="s">
        <v>18</v>
      </c>
      <c r="L34" s="79">
        <v>317</v>
      </c>
      <c r="M34" s="79">
        <v>70</v>
      </c>
      <c r="N34" s="85" t="s">
        <v>185</v>
      </c>
      <c r="O34" s="87" t="s">
        <v>547</v>
      </c>
      <c r="P34" s="28"/>
      <c r="Q34" s="28" t="s">
        <v>186</v>
      </c>
      <c r="R34" s="35" t="s">
        <v>167</v>
      </c>
      <c r="S34" s="24"/>
    </row>
    <row r="35" spans="1:19" ht="44.25" customHeight="1">
      <c r="A35" s="79">
        <v>32</v>
      </c>
      <c r="B35" s="89" t="s">
        <v>62</v>
      </c>
      <c r="C35" s="89" t="s">
        <v>63</v>
      </c>
      <c r="D35" s="90" t="s">
        <v>446</v>
      </c>
      <c r="E35" s="73" t="s">
        <v>236</v>
      </c>
      <c r="F35" s="73" t="s">
        <v>237</v>
      </c>
      <c r="G35" s="73" t="s">
        <v>158</v>
      </c>
      <c r="H35" s="73" t="s">
        <v>171</v>
      </c>
      <c r="I35" s="96" t="s">
        <v>64</v>
      </c>
      <c r="J35" s="96"/>
      <c r="K35" s="79" t="s">
        <v>38</v>
      </c>
      <c r="L35" s="79">
        <v>379</v>
      </c>
      <c r="M35" s="97">
        <f>379/450*100</f>
        <v>84.222222222222214</v>
      </c>
      <c r="N35" s="85" t="s">
        <v>238</v>
      </c>
      <c r="O35" s="86" t="s">
        <v>586</v>
      </c>
      <c r="P35" s="65"/>
      <c r="Q35" s="28" t="s">
        <v>239</v>
      </c>
      <c r="R35" s="35" t="s">
        <v>240</v>
      </c>
      <c r="S35" s="24"/>
    </row>
    <row r="36" spans="1:19" ht="44.25" customHeight="1">
      <c r="A36" s="111">
        <v>33</v>
      </c>
      <c r="B36" s="112" t="s">
        <v>459</v>
      </c>
      <c r="C36" s="112" t="s">
        <v>475</v>
      </c>
      <c r="D36" s="90" t="s">
        <v>513</v>
      </c>
      <c r="E36" s="105" t="s">
        <v>416</v>
      </c>
      <c r="F36" s="105" t="s">
        <v>417</v>
      </c>
      <c r="G36" s="88" t="s">
        <v>418</v>
      </c>
      <c r="H36" s="105" t="s">
        <v>152</v>
      </c>
      <c r="I36" s="96">
        <v>2011985</v>
      </c>
      <c r="J36" s="96" t="s">
        <v>601</v>
      </c>
      <c r="K36" s="106" t="s">
        <v>38</v>
      </c>
      <c r="L36" s="106">
        <v>249</v>
      </c>
      <c r="M36" s="96">
        <f>249/450*100</f>
        <v>55.333333333333336</v>
      </c>
      <c r="N36" s="85" t="s">
        <v>419</v>
      </c>
      <c r="O36" s="86" t="s">
        <v>586</v>
      </c>
      <c r="P36" s="65"/>
      <c r="Q36" s="28" t="s">
        <v>420</v>
      </c>
      <c r="R36" s="35" t="s">
        <v>421</v>
      </c>
      <c r="S36" s="24"/>
    </row>
    <row r="37" spans="1:19" ht="44.25" customHeight="1">
      <c r="A37" s="79">
        <v>34</v>
      </c>
      <c r="B37" s="112" t="s">
        <v>448</v>
      </c>
      <c r="C37" s="112" t="s">
        <v>468</v>
      </c>
      <c r="D37" s="90" t="s">
        <v>514</v>
      </c>
      <c r="E37" s="73" t="s">
        <v>328</v>
      </c>
      <c r="F37" s="73" t="s">
        <v>329</v>
      </c>
      <c r="G37" s="88" t="s">
        <v>386</v>
      </c>
      <c r="H37" s="105" t="s">
        <v>171</v>
      </c>
      <c r="I37" s="96" t="s">
        <v>346</v>
      </c>
      <c r="J37" s="96"/>
      <c r="K37" s="79" t="s">
        <v>18</v>
      </c>
      <c r="L37" s="79">
        <v>270</v>
      </c>
      <c r="M37" s="79">
        <f>270/450*100</f>
        <v>60</v>
      </c>
      <c r="N37" s="85" t="s">
        <v>347</v>
      </c>
      <c r="O37" s="87" t="s">
        <v>555</v>
      </c>
      <c r="P37" s="28"/>
      <c r="Q37" s="28">
        <v>9914765944</v>
      </c>
      <c r="R37" s="35" t="s">
        <v>348</v>
      </c>
      <c r="S37" s="24"/>
    </row>
    <row r="38" spans="1:19" s="46" customFormat="1" ht="44.25" customHeight="1">
      <c r="A38" s="79">
        <v>35</v>
      </c>
      <c r="B38" s="113" t="s">
        <v>558</v>
      </c>
      <c r="C38" s="113" t="s">
        <v>559</v>
      </c>
      <c r="D38" s="114" t="s">
        <v>560</v>
      </c>
      <c r="E38" s="115" t="s">
        <v>561</v>
      </c>
      <c r="F38" s="115" t="s">
        <v>562</v>
      </c>
      <c r="G38" s="116" t="s">
        <v>563</v>
      </c>
      <c r="H38" s="115" t="s">
        <v>171</v>
      </c>
      <c r="I38" s="117" t="s">
        <v>564</v>
      </c>
      <c r="J38" s="111"/>
      <c r="K38" s="117" t="s">
        <v>591</v>
      </c>
      <c r="L38" s="79">
        <v>245</v>
      </c>
      <c r="M38" s="118">
        <v>0.54400000000000004</v>
      </c>
      <c r="N38" s="119" t="s">
        <v>578</v>
      </c>
      <c r="O38" s="86"/>
      <c r="P38" s="29"/>
      <c r="Q38" s="29">
        <v>9464077609</v>
      </c>
      <c r="R38" s="29" t="s">
        <v>565</v>
      </c>
    </row>
    <row r="39" spans="1:19" ht="44.25" customHeight="1">
      <c r="A39" s="79">
        <v>36</v>
      </c>
      <c r="B39" s="112" t="s">
        <v>450</v>
      </c>
      <c r="C39" s="112" t="s">
        <v>480</v>
      </c>
      <c r="D39" s="90" t="s">
        <v>515</v>
      </c>
      <c r="E39" s="73" t="s">
        <v>326</v>
      </c>
      <c r="F39" s="73" t="s">
        <v>327</v>
      </c>
      <c r="G39" s="88" t="s">
        <v>385</v>
      </c>
      <c r="H39" s="105" t="s">
        <v>171</v>
      </c>
      <c r="I39" s="96" t="s">
        <v>342</v>
      </c>
      <c r="J39" s="96"/>
      <c r="K39" s="79" t="s">
        <v>14</v>
      </c>
      <c r="L39" s="79">
        <v>611</v>
      </c>
      <c r="M39" s="79">
        <f>611/1000*100</f>
        <v>61.1</v>
      </c>
      <c r="N39" s="85" t="s">
        <v>343</v>
      </c>
      <c r="O39" s="87" t="s">
        <v>576</v>
      </c>
      <c r="P39" s="28"/>
      <c r="Q39" s="28" t="s">
        <v>344</v>
      </c>
      <c r="R39" s="35" t="s">
        <v>345</v>
      </c>
      <c r="S39" s="67"/>
    </row>
    <row r="40" spans="1:19" ht="44.25" customHeight="1">
      <c r="A40" s="79">
        <v>37</v>
      </c>
      <c r="B40" s="112" t="s">
        <v>460</v>
      </c>
      <c r="C40" s="112" t="s">
        <v>476</v>
      </c>
      <c r="D40" s="90" t="s">
        <v>516</v>
      </c>
      <c r="E40" s="73" t="s">
        <v>422</v>
      </c>
      <c r="F40" s="73" t="s">
        <v>423</v>
      </c>
      <c r="G40" s="73" t="s">
        <v>424</v>
      </c>
      <c r="H40" s="96" t="s">
        <v>152</v>
      </c>
      <c r="I40" s="96" t="s">
        <v>425</v>
      </c>
      <c r="J40" s="96"/>
      <c r="K40" s="86" t="s">
        <v>426</v>
      </c>
      <c r="L40" s="79">
        <v>294</v>
      </c>
      <c r="M40" s="97">
        <f>294/450*100</f>
        <v>65.333333333333329</v>
      </c>
      <c r="N40" s="85" t="s">
        <v>583</v>
      </c>
      <c r="O40" s="87"/>
      <c r="P40" s="31"/>
      <c r="Q40" s="31" t="s">
        <v>427</v>
      </c>
      <c r="R40" s="36" t="s">
        <v>428</v>
      </c>
      <c r="S40" s="67"/>
    </row>
    <row r="41" spans="1:19" ht="44.25" customHeight="1">
      <c r="A41" s="120">
        <v>38</v>
      </c>
      <c r="B41" s="121" t="s">
        <v>461</v>
      </c>
      <c r="C41" s="121" t="s">
        <v>463</v>
      </c>
      <c r="D41" s="122" t="s">
        <v>523</v>
      </c>
      <c r="E41" s="123" t="s">
        <v>433</v>
      </c>
      <c r="F41" s="123" t="s">
        <v>157</v>
      </c>
      <c r="G41" s="123" t="s">
        <v>434</v>
      </c>
      <c r="H41" s="124" t="s">
        <v>171</v>
      </c>
      <c r="I41" s="125" t="s">
        <v>78</v>
      </c>
      <c r="J41" s="96" t="s">
        <v>601</v>
      </c>
      <c r="K41" s="120" t="s">
        <v>38</v>
      </c>
      <c r="L41" s="120">
        <v>270</v>
      </c>
      <c r="M41" s="126">
        <f>270/450*100</f>
        <v>60</v>
      </c>
      <c r="N41" s="85" t="s">
        <v>535</v>
      </c>
      <c r="O41" s="86" t="s">
        <v>586</v>
      </c>
      <c r="P41" s="65"/>
      <c r="Q41" s="28" t="s">
        <v>435</v>
      </c>
      <c r="R41" s="28" t="s">
        <v>436</v>
      </c>
      <c r="S41" s="67"/>
    </row>
    <row r="42" spans="1:19" ht="44.25" customHeight="1">
      <c r="A42" s="79">
        <v>39</v>
      </c>
      <c r="B42" s="112" t="s">
        <v>451</v>
      </c>
      <c r="C42" s="112" t="s">
        <v>469</v>
      </c>
      <c r="D42" s="90" t="s">
        <v>517</v>
      </c>
      <c r="E42" s="73" t="s">
        <v>322</v>
      </c>
      <c r="F42" s="73" t="s">
        <v>323</v>
      </c>
      <c r="G42" s="88" t="s">
        <v>383</v>
      </c>
      <c r="H42" s="105" t="s">
        <v>152</v>
      </c>
      <c r="I42" s="96" t="s">
        <v>335</v>
      </c>
      <c r="J42" s="96"/>
      <c r="K42" s="79" t="s">
        <v>18</v>
      </c>
      <c r="L42" s="79">
        <v>342</v>
      </c>
      <c r="M42" s="79">
        <f>342/450*100</f>
        <v>76</v>
      </c>
      <c r="N42" s="85" t="s">
        <v>336</v>
      </c>
      <c r="O42" s="87" t="s">
        <v>545</v>
      </c>
      <c r="P42" s="28"/>
      <c r="Q42" s="28" t="s">
        <v>337</v>
      </c>
      <c r="R42" s="35" t="s">
        <v>167</v>
      </c>
      <c r="S42" s="67"/>
    </row>
    <row r="43" spans="1:19" ht="44.25" customHeight="1">
      <c r="A43" s="79">
        <v>40</v>
      </c>
      <c r="B43" s="112" t="s">
        <v>452</v>
      </c>
      <c r="C43" s="112" t="s">
        <v>470</v>
      </c>
      <c r="D43" s="90" t="s">
        <v>444</v>
      </c>
      <c r="E43" s="127" t="s">
        <v>317</v>
      </c>
      <c r="F43" s="127" t="s">
        <v>272</v>
      </c>
      <c r="G43" s="128" t="s">
        <v>231</v>
      </c>
      <c r="H43" s="129" t="s">
        <v>152</v>
      </c>
      <c r="I43" s="130" t="s">
        <v>330</v>
      </c>
      <c r="J43" s="130"/>
      <c r="K43" s="86" t="s">
        <v>415</v>
      </c>
      <c r="L43" s="79">
        <v>630</v>
      </c>
      <c r="M43" s="131">
        <f>630/1000*100</f>
        <v>63</v>
      </c>
      <c r="N43" s="132" t="s">
        <v>331</v>
      </c>
      <c r="O43" s="104"/>
      <c r="P43" s="39"/>
      <c r="Q43" s="39" t="s">
        <v>332</v>
      </c>
      <c r="R43" s="39" t="s">
        <v>333</v>
      </c>
      <c r="S43" s="67"/>
    </row>
    <row r="44" spans="1:19" ht="44.25" customHeight="1">
      <c r="A44" s="133">
        <v>41</v>
      </c>
      <c r="B44" s="112" t="s">
        <v>453</v>
      </c>
      <c r="C44" s="112" t="s">
        <v>471</v>
      </c>
      <c r="D44" s="90" t="s">
        <v>518</v>
      </c>
      <c r="E44" s="73" t="s">
        <v>318</v>
      </c>
      <c r="F44" s="73" t="s">
        <v>319</v>
      </c>
      <c r="G44" s="88" t="s">
        <v>377</v>
      </c>
      <c r="H44" s="105" t="s">
        <v>171</v>
      </c>
      <c r="I44" s="134" t="s">
        <v>334</v>
      </c>
      <c r="J44" s="134"/>
      <c r="K44" s="133" t="s">
        <v>18</v>
      </c>
      <c r="L44" s="133">
        <v>274</v>
      </c>
      <c r="M44" s="135">
        <f>274/450*100</f>
        <v>60.888888888888893</v>
      </c>
      <c r="N44" s="85" t="s">
        <v>349</v>
      </c>
      <c r="O44" s="87" t="s">
        <v>556</v>
      </c>
      <c r="P44" s="28"/>
      <c r="Q44" s="28" t="s">
        <v>350</v>
      </c>
      <c r="R44" s="28" t="s">
        <v>351</v>
      </c>
      <c r="S44" s="67"/>
    </row>
    <row r="45" spans="1:19" ht="44.25" customHeight="1">
      <c r="A45" s="79">
        <v>42</v>
      </c>
      <c r="B45" s="80" t="s">
        <v>477</v>
      </c>
      <c r="C45" s="80" t="s">
        <v>466</v>
      </c>
      <c r="D45" s="98" t="s">
        <v>509</v>
      </c>
      <c r="E45" s="99" t="s">
        <v>355</v>
      </c>
      <c r="F45" s="99" t="s">
        <v>356</v>
      </c>
      <c r="G45" s="73" t="s">
        <v>398</v>
      </c>
      <c r="H45" s="99" t="s">
        <v>171</v>
      </c>
      <c r="I45" s="136" t="s">
        <v>399</v>
      </c>
      <c r="J45" s="96" t="s">
        <v>601</v>
      </c>
      <c r="K45" s="137" t="s">
        <v>413</v>
      </c>
      <c r="L45" s="101">
        <v>231</v>
      </c>
      <c r="M45" s="138">
        <f>231/450*100</f>
        <v>51.333333333333329</v>
      </c>
      <c r="N45" s="102" t="s">
        <v>400</v>
      </c>
      <c r="O45" s="75"/>
      <c r="P45" s="49"/>
      <c r="Q45" s="49" t="s">
        <v>579</v>
      </c>
      <c r="R45" s="49" t="s">
        <v>580</v>
      </c>
      <c r="S45" s="67"/>
    </row>
    <row r="46" spans="1:19" ht="44.25" customHeight="1">
      <c r="A46" s="79">
        <v>43</v>
      </c>
      <c r="B46" s="80" t="s">
        <v>454</v>
      </c>
      <c r="C46" s="80" t="s">
        <v>472</v>
      </c>
      <c r="D46" s="98" t="s">
        <v>492</v>
      </c>
      <c r="E46" s="99" t="s">
        <v>359</v>
      </c>
      <c r="F46" s="99" t="s">
        <v>360</v>
      </c>
      <c r="G46" s="99" t="s">
        <v>219</v>
      </c>
      <c r="H46" s="99" t="s">
        <v>171</v>
      </c>
      <c r="I46" s="100" t="s">
        <v>404</v>
      </c>
      <c r="J46" s="100"/>
      <c r="K46" s="137" t="s">
        <v>413</v>
      </c>
      <c r="L46" s="101">
        <v>304</v>
      </c>
      <c r="M46" s="138">
        <f>304/450*100</f>
        <v>67.555555555555557</v>
      </c>
      <c r="N46" s="102" t="s">
        <v>405</v>
      </c>
      <c r="O46" s="75"/>
      <c r="P46" s="49"/>
      <c r="Q46" s="49" t="s">
        <v>406</v>
      </c>
      <c r="R46" s="49" t="s">
        <v>407</v>
      </c>
      <c r="S46" s="67"/>
    </row>
    <row r="47" spans="1:19" ht="44.25" customHeight="1">
      <c r="A47" s="79">
        <v>44</v>
      </c>
      <c r="B47" s="80" t="s">
        <v>455</v>
      </c>
      <c r="C47" s="80" t="s">
        <v>481</v>
      </c>
      <c r="D47" s="98" t="s">
        <v>527</v>
      </c>
      <c r="E47" s="99" t="s">
        <v>352</v>
      </c>
      <c r="F47" s="99" t="s">
        <v>387</v>
      </c>
      <c r="G47" s="99" t="s">
        <v>526</v>
      </c>
      <c r="H47" s="99" t="s">
        <v>152</v>
      </c>
      <c r="I47" s="100" t="s">
        <v>388</v>
      </c>
      <c r="J47" s="100"/>
      <c r="K47" s="101" t="s">
        <v>18</v>
      </c>
      <c r="L47" s="101">
        <v>309</v>
      </c>
      <c r="M47" s="138">
        <f>309/450*100</f>
        <v>68.666666666666671</v>
      </c>
      <c r="N47" s="102" t="s">
        <v>534</v>
      </c>
      <c r="O47" s="75" t="s">
        <v>540</v>
      </c>
      <c r="P47" s="49"/>
      <c r="Q47" s="49" t="s">
        <v>389</v>
      </c>
      <c r="R47" s="49" t="s">
        <v>390</v>
      </c>
      <c r="S47" s="67"/>
    </row>
    <row r="48" spans="1:19" ht="44.25" customHeight="1">
      <c r="A48" s="79">
        <v>45</v>
      </c>
      <c r="B48" s="139" t="s">
        <v>438</v>
      </c>
      <c r="C48" s="139" t="s">
        <v>98</v>
      </c>
      <c r="D48" s="90" t="s">
        <v>514</v>
      </c>
      <c r="E48" s="99" t="s">
        <v>353</v>
      </c>
      <c r="F48" s="99" t="s">
        <v>354</v>
      </c>
      <c r="G48" s="73" t="s">
        <v>370</v>
      </c>
      <c r="H48" s="73" t="s">
        <v>171</v>
      </c>
      <c r="I48" s="91" t="s">
        <v>371</v>
      </c>
      <c r="J48" s="91"/>
      <c r="K48" s="79" t="s">
        <v>18</v>
      </c>
      <c r="L48" s="79">
        <v>715</v>
      </c>
      <c r="M48" s="131">
        <f>715/1000*100</f>
        <v>71.5</v>
      </c>
      <c r="N48" s="85" t="s">
        <v>372</v>
      </c>
      <c r="O48" s="87" t="s">
        <v>544</v>
      </c>
      <c r="P48" s="28"/>
      <c r="Q48" s="28" t="s">
        <v>373</v>
      </c>
      <c r="R48" s="28" t="s">
        <v>374</v>
      </c>
    </row>
    <row r="49" spans="1:18" ht="44.25" customHeight="1">
      <c r="A49" s="79">
        <v>46</v>
      </c>
      <c r="B49" s="139" t="s">
        <v>82</v>
      </c>
      <c r="C49" s="139" t="s">
        <v>83</v>
      </c>
      <c r="D49" s="90" t="s">
        <v>519</v>
      </c>
      <c r="E49" s="73" t="s">
        <v>276</v>
      </c>
      <c r="F49" s="73" t="s">
        <v>277</v>
      </c>
      <c r="G49" s="73" t="s">
        <v>278</v>
      </c>
      <c r="H49" s="73" t="s">
        <v>152</v>
      </c>
      <c r="I49" s="96" t="s">
        <v>84</v>
      </c>
      <c r="J49" s="96"/>
      <c r="K49" s="79" t="s">
        <v>38</v>
      </c>
      <c r="L49" s="79">
        <v>343</v>
      </c>
      <c r="M49" s="140">
        <f>343/450*100</f>
        <v>76.222222222222229</v>
      </c>
      <c r="N49" s="85" t="s">
        <v>279</v>
      </c>
      <c r="O49" s="86" t="s">
        <v>586</v>
      </c>
      <c r="P49" s="65"/>
      <c r="Q49" s="28" t="s">
        <v>280</v>
      </c>
      <c r="R49" s="28" t="s">
        <v>281</v>
      </c>
    </row>
    <row r="50" spans="1:18" ht="44.25" customHeight="1">
      <c r="A50" s="79">
        <v>47</v>
      </c>
      <c r="B50" s="112" t="s">
        <v>456</v>
      </c>
      <c r="C50" s="112" t="s">
        <v>589</v>
      </c>
      <c r="D50" s="141" t="s">
        <v>520</v>
      </c>
      <c r="E50" s="73" t="s">
        <v>362</v>
      </c>
      <c r="F50" s="142" t="s">
        <v>363</v>
      </c>
      <c r="G50" s="73" t="s">
        <v>375</v>
      </c>
      <c r="H50" s="73" t="s">
        <v>152</v>
      </c>
      <c r="I50" s="91" t="s">
        <v>376</v>
      </c>
      <c r="J50" s="91"/>
      <c r="K50" s="79" t="s">
        <v>14</v>
      </c>
      <c r="L50" s="79">
        <v>362</v>
      </c>
      <c r="M50" s="131">
        <f>362/450*100</f>
        <v>80.444444444444443</v>
      </c>
      <c r="N50" s="85"/>
      <c r="O50" s="87" t="s">
        <v>577</v>
      </c>
      <c r="P50" s="28"/>
      <c r="Q50" s="28">
        <v>9781252373</v>
      </c>
      <c r="R50" s="28" t="s">
        <v>581</v>
      </c>
    </row>
    <row r="51" spans="1:18" ht="44.25" customHeight="1">
      <c r="A51" s="79">
        <v>48</v>
      </c>
      <c r="B51" s="80" t="s">
        <v>457</v>
      </c>
      <c r="C51" s="80" t="s">
        <v>473</v>
      </c>
      <c r="D51" s="98" t="s">
        <v>521</v>
      </c>
      <c r="E51" s="99" t="s">
        <v>364</v>
      </c>
      <c r="F51" s="99" t="s">
        <v>365</v>
      </c>
      <c r="G51" s="73" t="s">
        <v>366</v>
      </c>
      <c r="H51" s="99" t="s">
        <v>171</v>
      </c>
      <c r="I51" s="100" t="s">
        <v>367</v>
      </c>
      <c r="J51" s="100"/>
      <c r="K51" s="137" t="s">
        <v>413</v>
      </c>
      <c r="L51" s="100">
        <v>298</v>
      </c>
      <c r="M51" s="110">
        <f>298/450*100</f>
        <v>66.222222222222229</v>
      </c>
      <c r="N51" s="102" t="s">
        <v>368</v>
      </c>
      <c r="O51" s="75"/>
      <c r="P51" s="49"/>
      <c r="Q51" s="55">
        <v>7837492797</v>
      </c>
      <c r="R51" s="49" t="s">
        <v>369</v>
      </c>
    </row>
    <row r="52" spans="1:18" ht="44.25" customHeight="1">
      <c r="A52" s="79">
        <v>49</v>
      </c>
      <c r="B52" s="80" t="s">
        <v>458</v>
      </c>
      <c r="C52" s="80" t="s">
        <v>474</v>
      </c>
      <c r="D52" s="98" t="s">
        <v>522</v>
      </c>
      <c r="E52" s="105" t="s">
        <v>391</v>
      </c>
      <c r="F52" s="105" t="s">
        <v>392</v>
      </c>
      <c r="G52" s="73" t="s">
        <v>393</v>
      </c>
      <c r="H52" s="99" t="s">
        <v>152</v>
      </c>
      <c r="I52" s="100" t="s">
        <v>394</v>
      </c>
      <c r="J52" s="100"/>
      <c r="K52" s="101" t="s">
        <v>18</v>
      </c>
      <c r="L52" s="101">
        <v>273</v>
      </c>
      <c r="M52" s="138">
        <f>273/450*100</f>
        <v>60.666666666666671</v>
      </c>
      <c r="N52" s="102" t="s">
        <v>395</v>
      </c>
      <c r="O52" s="75" t="s">
        <v>557</v>
      </c>
      <c r="P52" s="49"/>
      <c r="Q52" s="49" t="s">
        <v>396</v>
      </c>
      <c r="R52" s="49" t="s">
        <v>397</v>
      </c>
    </row>
    <row r="53" spans="1:18" ht="44.25" customHeight="1">
      <c r="A53" s="111">
        <v>50</v>
      </c>
      <c r="B53" s="112" t="s">
        <v>478</v>
      </c>
      <c r="C53" s="112" t="s">
        <v>588</v>
      </c>
      <c r="D53" s="90" t="s">
        <v>525</v>
      </c>
      <c r="E53" s="99" t="s">
        <v>442</v>
      </c>
      <c r="F53" s="99" t="s">
        <v>443</v>
      </c>
      <c r="G53" s="88" t="s">
        <v>482</v>
      </c>
      <c r="H53" s="105" t="s">
        <v>171</v>
      </c>
      <c r="I53" s="96" t="s">
        <v>483</v>
      </c>
      <c r="J53" s="96"/>
      <c r="K53" s="106" t="s">
        <v>593</v>
      </c>
      <c r="L53" s="96">
        <v>574</v>
      </c>
      <c r="M53" s="96">
        <v>57.4</v>
      </c>
      <c r="N53" s="85" t="s">
        <v>537</v>
      </c>
      <c r="O53" s="87"/>
      <c r="P53" s="28"/>
      <c r="Q53" s="39">
        <v>9463318782</v>
      </c>
      <c r="R53" s="28" t="s">
        <v>484</v>
      </c>
    </row>
    <row r="54" spans="1:18">
      <c r="J54" s="33"/>
    </row>
    <row r="62" spans="1:18" ht="25.5">
      <c r="A62" s="5">
        <v>50</v>
      </c>
      <c r="B62" s="56"/>
      <c r="C62" s="56"/>
      <c r="D62" s="47" t="s">
        <v>439</v>
      </c>
      <c r="E62" s="37" t="s">
        <v>287</v>
      </c>
      <c r="F62" s="37" t="s">
        <v>408</v>
      </c>
      <c r="G62" s="20" t="s">
        <v>384</v>
      </c>
      <c r="H62" s="37"/>
      <c r="I62" s="47" t="s">
        <v>409</v>
      </c>
      <c r="J62" s="47"/>
      <c r="K62" s="47" t="s">
        <v>38</v>
      </c>
      <c r="L62" s="38">
        <v>293</v>
      </c>
      <c r="M62" s="54">
        <f>293/450*100</f>
        <v>65.111111111111114</v>
      </c>
      <c r="N62" s="48" t="s">
        <v>410</v>
      </c>
      <c r="O62" s="47"/>
      <c r="P62" s="47"/>
      <c r="Q62" s="49" t="s">
        <v>411</v>
      </c>
      <c r="R62" s="49" t="s">
        <v>412</v>
      </c>
    </row>
    <row r="63" spans="1:18" ht="34.5" customHeight="1">
      <c r="A63" s="18">
        <v>25</v>
      </c>
      <c r="B63" s="40" t="s">
        <v>310</v>
      </c>
      <c r="C63" s="40" t="s">
        <v>311</v>
      </c>
      <c r="D63" s="40"/>
      <c r="E63" s="41" t="s">
        <v>440</v>
      </c>
      <c r="F63" s="41" t="s">
        <v>275</v>
      </c>
      <c r="G63" s="66" t="s">
        <v>304</v>
      </c>
      <c r="H63" s="42" t="s">
        <v>171</v>
      </c>
      <c r="I63" s="42" t="s">
        <v>305</v>
      </c>
      <c r="J63" s="42"/>
      <c r="K63" s="18" t="s">
        <v>14</v>
      </c>
      <c r="L63" s="18">
        <f>78+42+52+58+82</f>
        <v>312</v>
      </c>
      <c r="M63" s="18">
        <f>312/500*100</f>
        <v>62.4</v>
      </c>
      <c r="N63" s="43" t="s">
        <v>306</v>
      </c>
      <c r="O63" s="42"/>
      <c r="P63" s="42"/>
      <c r="Q63" s="44" t="s">
        <v>307</v>
      </c>
      <c r="R63" s="45" t="s">
        <v>192</v>
      </c>
    </row>
    <row r="64" spans="1:18" ht="32.25" customHeight="1">
      <c r="A64" s="24">
        <v>35</v>
      </c>
      <c r="B64" s="57" t="s">
        <v>449</v>
      </c>
      <c r="C64" s="57" t="s">
        <v>479</v>
      </c>
      <c r="D64" s="57" t="s">
        <v>495</v>
      </c>
      <c r="E64" s="20" t="s">
        <v>320</v>
      </c>
      <c r="F64" s="20" t="s">
        <v>321</v>
      </c>
      <c r="G64" s="34" t="s">
        <v>227</v>
      </c>
      <c r="H64" s="30" t="s">
        <v>152</v>
      </c>
      <c r="I64" s="27" t="s">
        <v>382</v>
      </c>
      <c r="J64" s="27"/>
      <c r="K64" s="5" t="s">
        <v>378</v>
      </c>
      <c r="L64" s="5">
        <v>286</v>
      </c>
      <c r="M64" s="5">
        <f>286/450*100</f>
        <v>63.555555555555557</v>
      </c>
      <c r="N64" s="26" t="s">
        <v>379</v>
      </c>
      <c r="O64" s="27"/>
      <c r="P64" s="27"/>
      <c r="Q64" s="28" t="s">
        <v>380</v>
      </c>
      <c r="R64" s="35" t="s">
        <v>381</v>
      </c>
    </row>
    <row r="69" spans="3:5">
      <c r="C69" t="s">
        <v>538</v>
      </c>
      <c r="E69"/>
    </row>
    <row r="70" spans="3:5">
      <c r="C70" t="s">
        <v>539</v>
      </c>
      <c r="E70"/>
    </row>
  </sheetData>
  <autoFilter ref="A3:R53">
    <filterColumn colId="4"/>
    <filterColumn colId="9"/>
    <filterColumn colId="10"/>
    <filterColumn colId="15"/>
  </autoFilter>
  <sortState ref="A4:P54">
    <sortCondition ref="A4"/>
  </sortState>
  <mergeCells count="2">
    <mergeCell ref="A1:M1"/>
    <mergeCell ref="N1:R1"/>
  </mergeCells>
  <pageMargins left="0" right="0" top="0.09" bottom="0.08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PUNJABI LIST</vt:lpstr>
      <vt:lpstr>ALL 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hkl</cp:lastModifiedBy>
  <cp:lastPrinted>2018-01-02T09:15:13Z</cp:lastPrinted>
  <dcterms:created xsi:type="dcterms:W3CDTF">2016-08-10T05:11:50Z</dcterms:created>
  <dcterms:modified xsi:type="dcterms:W3CDTF">2020-01-07T04:52:37Z</dcterms:modified>
</cp:coreProperties>
</file>